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■ 01. 프로젝트\■ 01. 물순환 선도도시\0. 공통\38. ■ 사전협의제도 최종\김해시\190227 사전협의 제도 가이드라인 및 교육자료\02. 김해시 사전협의제도 교육자료\190327 교육자료\도시물순환센터 수정\"/>
    </mc:Choice>
  </mc:AlternateContent>
  <bookViews>
    <workbookView xWindow="0" yWindow="0" windowWidth="28800" windowHeight="11625"/>
  </bookViews>
  <sheets>
    <sheet name="표지" sheetId="1" r:id="rId1"/>
    <sheet name="&lt;참고&gt; 전산계산" sheetId="18" r:id="rId2"/>
    <sheet name="&lt;참고&gt; 전산계산_시설설계용량 산출" sheetId="11" r:id="rId3"/>
    <sheet name="첨부#1 물순환분담량원단위" sheetId="19" r:id="rId4"/>
    <sheet name="첨부#2 물순환관리 주제별 국가기초구역" sheetId="21" r:id="rId5"/>
    <sheet name="첨부#2.2 물순환관리 주제별 국가기초구역2" sheetId="22" state="hidden" r:id="rId6"/>
    <sheet name="첨부#3 토양투수능" sheetId="13" r:id="rId7"/>
    <sheet name="첨부#4 토지피복 구분" sheetId="16" r:id="rId8"/>
    <sheet name="첨부#5 저영향개발기법 단면도" sheetId="17" r:id="rId9"/>
  </sheets>
  <definedNames>
    <definedName name="_xlnm._FilterDatabase" localSheetId="4" hidden="1">'첨부#2 물순환관리 주제별 국가기초구역'!#REF!</definedName>
    <definedName name="_xlnm.Print_Area" localSheetId="2">'&lt;참고&gt; 전산계산_시설설계용량 산출'!$A$1:$BB$63</definedName>
    <definedName name="_xlnm.Print_Area" localSheetId="4">'첨부#2 물순환관리 주제별 국가기초구역'!$A$1:$P$61</definedName>
    <definedName name="_xlnm.Print_Area" localSheetId="6">'첨부#3 토양투수능'!$A$1:$F$34</definedName>
    <definedName name="_xlnm.Print_Titles" localSheetId="4">'첨부#2 물순환관리 주제별 국가기초구역'!$1:$4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0" i="11" l="1"/>
  <c r="AJ19" i="11"/>
  <c r="AJ18" i="11"/>
  <c r="AJ17" i="11"/>
  <c r="AJ16" i="11"/>
  <c r="AJ15" i="11"/>
  <c r="AJ14" i="11"/>
  <c r="AJ13" i="11"/>
  <c r="AJ12" i="11"/>
  <c r="AJ11" i="11"/>
  <c r="AJ10" i="11"/>
  <c r="AJ9" i="11"/>
  <c r="AJ21" i="11" s="1"/>
  <c r="AJ40" i="11"/>
  <c r="AJ39" i="11"/>
  <c r="AJ38" i="11"/>
  <c r="AJ37" i="11"/>
  <c r="AJ36" i="11"/>
  <c r="AJ35" i="11"/>
  <c r="AJ34" i="11"/>
  <c r="AJ33" i="11"/>
  <c r="AJ32" i="11"/>
  <c r="AJ31" i="11"/>
  <c r="AJ30" i="11"/>
  <c r="AJ29" i="11"/>
  <c r="AJ41" i="11" s="1"/>
  <c r="AJ60" i="11"/>
  <c r="AJ59" i="11"/>
  <c r="AJ58" i="11"/>
  <c r="AJ57" i="11"/>
  <c r="AJ56" i="11"/>
  <c r="AJ55" i="11"/>
  <c r="AJ54" i="11"/>
  <c r="AJ53" i="11"/>
  <c r="AJ52" i="11"/>
  <c r="AJ51" i="11"/>
  <c r="AJ50" i="11"/>
  <c r="AJ49" i="11"/>
  <c r="AJ61" i="11" s="1"/>
  <c r="R60" i="11"/>
  <c r="R59" i="11"/>
  <c r="R58" i="11"/>
  <c r="R57" i="11"/>
  <c r="R56" i="11"/>
  <c r="R55" i="11"/>
  <c r="R54" i="11"/>
  <c r="R53" i="11"/>
  <c r="R52" i="11"/>
  <c r="R51" i="11"/>
  <c r="R50" i="11"/>
  <c r="R49" i="11"/>
  <c r="R61" i="11" s="1"/>
  <c r="R40" i="11"/>
  <c r="R39" i="11"/>
  <c r="R38" i="11"/>
  <c r="R37" i="11"/>
  <c r="R36" i="11"/>
  <c r="R35" i="11"/>
  <c r="R34" i="11"/>
  <c r="R33" i="11"/>
  <c r="R32" i="11"/>
  <c r="R31" i="11"/>
  <c r="R30" i="11"/>
  <c r="R29" i="11"/>
  <c r="R41" i="11" s="1"/>
  <c r="R20" i="11"/>
  <c r="R19" i="11"/>
  <c r="R18" i="11"/>
  <c r="R17" i="11"/>
  <c r="R16" i="11"/>
  <c r="R15" i="11"/>
  <c r="R14" i="11"/>
  <c r="R13" i="11"/>
  <c r="R12" i="11"/>
  <c r="R11" i="11"/>
  <c r="R10" i="11"/>
  <c r="R9" i="11"/>
  <c r="R21" i="11" s="1"/>
  <c r="BB39" i="11"/>
  <c r="BB40" i="11"/>
  <c r="BB19" i="11"/>
  <c r="BB10" i="11" l="1"/>
  <c r="BB11" i="11"/>
  <c r="BB29" i="11" l="1"/>
  <c r="BB12" i="11"/>
  <c r="BB9" i="11"/>
  <c r="BB14" i="11"/>
  <c r="BB34" i="11"/>
  <c r="BB20" i="11" l="1"/>
  <c r="BB38" i="11" l="1"/>
  <c r="BB37" i="11"/>
  <c r="BB35" i="11"/>
  <c r="BB33" i="11"/>
  <c r="BB32" i="11"/>
  <c r="BB31" i="11"/>
  <c r="BB30" i="11"/>
  <c r="BB18" i="11"/>
  <c r="BB17" i="11"/>
  <c r="BB16" i="11"/>
  <c r="BB15" i="11"/>
  <c r="BB13" i="11"/>
  <c r="M10" i="18" l="1"/>
  <c r="R46" i="11"/>
  <c r="F61" i="11"/>
  <c r="F41" i="11"/>
  <c r="F21" i="11"/>
  <c r="X21" i="11"/>
  <c r="X41" i="11"/>
  <c r="X61" i="11"/>
  <c r="F17" i="18" l="1"/>
  <c r="P22" i="18" l="1"/>
  <c r="L20" i="18"/>
  <c r="N16" i="18"/>
  <c r="H22" i="18"/>
  <c r="F16" i="18"/>
  <c r="N21" i="18"/>
  <c r="J23" i="18"/>
  <c r="F21" i="18"/>
  <c r="L16" i="18"/>
  <c r="P23" i="18"/>
  <c r="H23" i="18"/>
  <c r="N22" i="18"/>
  <c r="F22" i="18"/>
  <c r="L21" i="18"/>
  <c r="D21" i="18"/>
  <c r="J20" i="18"/>
  <c r="P19" i="18"/>
  <c r="H19" i="18"/>
  <c r="N18" i="18"/>
  <c r="F18" i="18"/>
  <c r="L17" i="18"/>
  <c r="D17" i="18"/>
  <c r="D16" i="18"/>
  <c r="J16" i="18"/>
  <c r="N23" i="18"/>
  <c r="F23" i="18"/>
  <c r="L22" i="18"/>
  <c r="D22" i="18"/>
  <c r="J21" i="18"/>
  <c r="P20" i="18"/>
  <c r="H20" i="18"/>
  <c r="N19" i="18"/>
  <c r="F19" i="18"/>
  <c r="L18" i="18"/>
  <c r="D18" i="18"/>
  <c r="J17" i="18"/>
  <c r="P16" i="18"/>
  <c r="H16" i="18"/>
  <c r="L23" i="18"/>
  <c r="D23" i="18"/>
  <c r="J22" i="18"/>
  <c r="P21" i="18"/>
  <c r="H21" i="18"/>
  <c r="N20" i="18"/>
  <c r="F20" i="18"/>
  <c r="L19" i="18"/>
  <c r="D19" i="18"/>
  <c r="J18" i="18"/>
  <c r="P17" i="18"/>
  <c r="H17" i="18"/>
  <c r="D20" i="18"/>
  <c r="J19" i="18"/>
  <c r="P18" i="18"/>
  <c r="H18" i="18"/>
  <c r="N17" i="18"/>
  <c r="BB6" i="11" l="1"/>
  <c r="BB26" i="11"/>
  <c r="AJ46" i="11"/>
  <c r="AJ26" i="11"/>
  <c r="AJ6" i="11"/>
  <c r="R26" i="11"/>
  <c r="R6" i="11"/>
  <c r="I23" i="11" l="1"/>
  <c r="I43" i="11"/>
  <c r="I63" i="11"/>
  <c r="AA63" i="11"/>
  <c r="AA23" i="11"/>
  <c r="AS23" i="11"/>
  <c r="AS43" i="11"/>
  <c r="AA43" i="11"/>
  <c r="AD43" i="11" l="1"/>
  <c r="AD23" i="11"/>
  <c r="AD63" i="11"/>
  <c r="F38" i="18" l="1"/>
  <c r="P41" i="18" l="1"/>
  <c r="J38" i="18"/>
  <c r="D44" i="18"/>
  <c r="L40" i="18"/>
  <c r="D45" i="18"/>
  <c r="L41" i="18"/>
  <c r="N43" i="18"/>
  <c r="J41" i="18"/>
  <c r="D38" i="18"/>
  <c r="P45" i="18"/>
  <c r="N44" i="18"/>
  <c r="L43" i="18"/>
  <c r="J42" i="18"/>
  <c r="H41" i="18"/>
  <c r="F40" i="18"/>
  <c r="D39" i="18"/>
  <c r="N45" i="18"/>
  <c r="L44" i="18"/>
  <c r="J43" i="18"/>
  <c r="H42" i="18"/>
  <c r="F41" i="18"/>
  <c r="D40" i="18"/>
  <c r="P38" i="18"/>
  <c r="F44" i="18"/>
  <c r="N40" i="18"/>
  <c r="F45" i="18"/>
  <c r="N41" i="18"/>
  <c r="J39" i="18"/>
  <c r="P43" i="18"/>
  <c r="H39" i="18"/>
  <c r="P44" i="18"/>
  <c r="H40" i="18"/>
  <c r="L45" i="18"/>
  <c r="J44" i="18"/>
  <c r="H43" i="18"/>
  <c r="F42" i="18"/>
  <c r="D41" i="18"/>
  <c r="P39" i="18"/>
  <c r="N38" i="18"/>
  <c r="D43" i="18"/>
  <c r="L39" i="18"/>
  <c r="P42" i="18"/>
  <c r="H38" i="18"/>
  <c r="N42" i="18"/>
  <c r="J40" i="18"/>
  <c r="L42" i="18"/>
  <c r="F39" i="18"/>
  <c r="J45" i="18"/>
  <c r="H44" i="18"/>
  <c r="F43" i="18"/>
  <c r="D42" i="18"/>
  <c r="P40" i="18"/>
  <c r="N39" i="18"/>
  <c r="L38" i="18"/>
  <c r="H45" i="18"/>
  <c r="AG23" i="11" l="1"/>
  <c r="AC43" i="11"/>
  <c r="AG63" i="11"/>
  <c r="L23" i="11" l="1"/>
  <c r="K23" i="11" s="1"/>
  <c r="L63" i="11"/>
  <c r="O63" i="11" s="1"/>
  <c r="L43" i="11"/>
  <c r="K43" i="11" s="1"/>
  <c r="AC23" i="11"/>
  <c r="AG43" i="11"/>
  <c r="AC63" i="11"/>
  <c r="O43" i="11" l="1"/>
  <c r="O23" i="11"/>
  <c r="K63" i="11"/>
  <c r="AS46" i="11"/>
  <c r="D33" i="13" l="1"/>
  <c r="D32" i="13"/>
  <c r="D31" i="13"/>
  <c r="D30" i="13"/>
  <c r="D29" i="13"/>
  <c r="D28" i="13"/>
  <c r="D27" i="13"/>
  <c r="D26" i="13"/>
  <c r="D25" i="13"/>
  <c r="D24" i="13"/>
  <c r="D23" i="13"/>
  <c r="BB21" i="11" l="1"/>
  <c r="AV23" i="11" s="1"/>
  <c r="BB36" i="11"/>
  <c r="BB41" i="11" s="1"/>
  <c r="AV43" i="11" s="1"/>
  <c r="AV46" i="11" l="1"/>
  <c r="AU46" i="11" s="1"/>
  <c r="AU23" i="11"/>
  <c r="AY23" i="11"/>
  <c r="AY43" i="11"/>
  <c r="AU43" i="11"/>
  <c r="AY46" i="11" l="1"/>
</calcChain>
</file>

<file path=xl/sharedStrings.xml><?xml version="1.0" encoding="utf-8"?>
<sst xmlns="http://schemas.openxmlformats.org/spreadsheetml/2006/main" count="1407" uniqueCount="218">
  <si>
    <t>사업자 : O O O</t>
    <phoneticPr fontId="1" type="noConversion"/>
  </si>
  <si>
    <t>구분</t>
  </si>
  <si>
    <t>주거지역</t>
  </si>
  <si>
    <t>상업지역</t>
  </si>
  <si>
    <t>공업지역</t>
  </si>
  <si>
    <t>녹지지역</t>
  </si>
  <si>
    <t>관리지역</t>
  </si>
  <si>
    <t>농림지역</t>
  </si>
  <si>
    <t>단독주거시설</t>
  </si>
  <si>
    <t>공동주거시설</t>
  </si>
  <si>
    <t>공업시설</t>
  </si>
  <si>
    <t>상업업무시설</t>
  </si>
  <si>
    <r>
      <t>문화체육휴양시설</t>
    </r>
    <r>
      <rPr>
        <sz val="10"/>
        <color rgb="FF000000"/>
        <rFont val="-윤고딕120"/>
        <family val="3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민간</t>
    </r>
    <r>
      <rPr>
        <sz val="10"/>
        <color rgb="FF000000"/>
        <rFont val="-윤고딕120"/>
        <family val="3"/>
        <charset val="129"/>
      </rPr>
      <t>)</t>
    </r>
  </si>
  <si>
    <r>
      <t>문화체육휴양시설</t>
    </r>
    <r>
      <rPr>
        <sz val="10"/>
        <color rgb="FF000000"/>
        <rFont val="-윤고딕120"/>
        <family val="3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공공</t>
    </r>
    <r>
      <rPr>
        <sz val="10"/>
        <color rgb="FF000000"/>
        <rFont val="-윤고딕120"/>
        <family val="3"/>
        <charset val="129"/>
      </rPr>
      <t>)</t>
    </r>
  </si>
  <si>
    <t>공공시설</t>
  </si>
  <si>
    <t>도로</t>
  </si>
  <si>
    <t>국가기초</t>
  </si>
  <si>
    <t>구역</t>
  </si>
  <si>
    <t>유출저감지역</t>
  </si>
  <si>
    <t>일반관리지역</t>
  </si>
  <si>
    <r>
      <t>문화체육휴양시설</t>
    </r>
    <r>
      <rPr>
        <sz val="9"/>
        <color rgb="FF000000"/>
        <rFont val="-윤고딕120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민간</t>
    </r>
    <r>
      <rPr>
        <sz val="9"/>
        <color rgb="FF000000"/>
        <rFont val="-윤고딕120"/>
        <family val="3"/>
        <charset val="129"/>
      </rPr>
      <t>)</t>
    </r>
  </si>
  <si>
    <r>
      <t>문화체육휴양시설</t>
    </r>
    <r>
      <rPr>
        <sz val="9"/>
        <color rgb="FF000000"/>
        <rFont val="-윤고딕120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공공</t>
    </r>
    <r>
      <rPr>
        <sz val="9"/>
        <color rgb="FF000000"/>
        <rFont val="-윤고딕120"/>
        <family val="3"/>
        <charset val="129"/>
      </rPr>
      <t>)</t>
    </r>
  </si>
  <si>
    <t>구분</t>
    <phoneticPr fontId="1" type="noConversion"/>
  </si>
  <si>
    <t>식생형</t>
    <phoneticPr fontId="1" type="noConversion"/>
  </si>
  <si>
    <t>침투형</t>
    <phoneticPr fontId="1" type="noConversion"/>
  </si>
  <si>
    <t>나무여과상자</t>
    <phoneticPr fontId="1" type="noConversion"/>
  </si>
  <si>
    <t>옥상녹화</t>
    <phoneticPr fontId="1" type="noConversion"/>
  </si>
  <si>
    <t>시설명</t>
    <phoneticPr fontId="1" type="noConversion"/>
  </si>
  <si>
    <t>-</t>
    <phoneticPr fontId="1" type="noConversion"/>
  </si>
  <si>
    <t>개소/식</t>
    <phoneticPr fontId="1" type="noConversion"/>
  </si>
  <si>
    <t>(1) 대상시설현황도</t>
    <phoneticPr fontId="1" type="noConversion"/>
  </si>
  <si>
    <t>(2) 시설배치계획도</t>
    <phoneticPr fontId="1" type="noConversion"/>
  </si>
  <si>
    <t>첨부#3 토양 투수능</t>
    <phoneticPr fontId="1" type="noConversion"/>
  </si>
  <si>
    <t>A</t>
  </si>
  <si>
    <t>B</t>
  </si>
  <si>
    <t>C</t>
  </si>
  <si>
    <t>D</t>
  </si>
  <si>
    <t>토성 종류</t>
    <phoneticPr fontId="1" type="noConversion"/>
  </si>
  <si>
    <t>in/hr</t>
    <phoneticPr fontId="1" type="noConversion"/>
  </si>
  <si>
    <t>mm/hr</t>
    <phoneticPr fontId="1" type="noConversion"/>
  </si>
  <si>
    <t>NRCS 분류</t>
    <phoneticPr fontId="1" type="noConversion"/>
  </si>
  <si>
    <t>모래</t>
    <phoneticPr fontId="1" type="noConversion"/>
  </si>
  <si>
    <t>Sand</t>
    <phoneticPr fontId="1" type="noConversion"/>
  </si>
  <si>
    <t>양질사토</t>
    <phoneticPr fontId="1" type="noConversion"/>
  </si>
  <si>
    <t>Loamy Sand</t>
    <phoneticPr fontId="1" type="noConversion"/>
  </si>
  <si>
    <t>사질양토</t>
    <phoneticPr fontId="1" type="noConversion"/>
  </si>
  <si>
    <t>Sandy Loam</t>
    <phoneticPr fontId="1" type="noConversion"/>
  </si>
  <si>
    <t>양토</t>
    <phoneticPr fontId="1" type="noConversion"/>
  </si>
  <si>
    <t>Loam</t>
    <phoneticPr fontId="1" type="noConversion"/>
  </si>
  <si>
    <t>미사질양토</t>
    <phoneticPr fontId="1" type="noConversion"/>
  </si>
  <si>
    <t>Silt Loam</t>
    <phoneticPr fontId="1" type="noConversion"/>
  </si>
  <si>
    <t>사질식양토</t>
    <phoneticPr fontId="1" type="noConversion"/>
  </si>
  <si>
    <t>Sandy Clay Loam</t>
    <phoneticPr fontId="1" type="noConversion"/>
  </si>
  <si>
    <t>식양토</t>
    <phoneticPr fontId="1" type="noConversion"/>
  </si>
  <si>
    <t>Clay Loam</t>
    <phoneticPr fontId="1" type="noConversion"/>
  </si>
  <si>
    <t>미사질식양토</t>
    <phoneticPr fontId="1" type="noConversion"/>
  </si>
  <si>
    <t>Silty Clay Loam</t>
    <phoneticPr fontId="1" type="noConversion"/>
  </si>
  <si>
    <t>사질점토</t>
    <phoneticPr fontId="1" type="noConversion"/>
  </si>
  <si>
    <t>Sandy Clay</t>
    <phoneticPr fontId="1" type="noConversion"/>
  </si>
  <si>
    <t>미사질점토</t>
    <phoneticPr fontId="1" type="noConversion"/>
  </si>
  <si>
    <t>Silty Clay</t>
    <phoneticPr fontId="1" type="noConversion"/>
  </si>
  <si>
    <t>점토</t>
    <phoneticPr fontId="1" type="noConversion"/>
  </si>
  <si>
    <t>Clay</t>
    <phoneticPr fontId="1" type="noConversion"/>
  </si>
  <si>
    <t>하부토양토성</t>
    <phoneticPr fontId="1" type="noConversion"/>
  </si>
  <si>
    <t>투수성포장</t>
    <phoneticPr fontId="1" type="noConversion"/>
  </si>
  <si>
    <t>폭
[m]</t>
    <phoneticPr fontId="1" type="noConversion"/>
  </si>
  <si>
    <t>길이
[m]</t>
    <phoneticPr fontId="1" type="noConversion"/>
  </si>
  <si>
    <t>담수심
[m]</t>
    <phoneticPr fontId="1" type="noConversion"/>
  </si>
  <si>
    <t>식생층
[m]</t>
    <phoneticPr fontId="1" type="noConversion"/>
  </si>
  <si>
    <t>저류층
[m]</t>
    <phoneticPr fontId="1" type="noConversion"/>
  </si>
  <si>
    <t>모래층
[m]</t>
    <phoneticPr fontId="1" type="noConversion"/>
  </si>
  <si>
    <t>포장층
[m]</t>
    <phoneticPr fontId="1" type="noConversion"/>
  </si>
  <si>
    <t>유공관직경
[m]</t>
    <phoneticPr fontId="1" type="noConversion"/>
  </si>
  <si>
    <t>검토결과</t>
    <phoneticPr fontId="1" type="noConversion"/>
  </si>
  <si>
    <t>·····</t>
    <phoneticPr fontId="1" type="noConversion"/>
  </si>
  <si>
    <t xml:space="preserve">※ 용량산정방법:저영향개발기법(LID) 설계 가이드라인(환경부,2016)참조    </t>
    <phoneticPr fontId="1" type="noConversion"/>
  </si>
  <si>
    <t>단독주거시설</t>
    <phoneticPr fontId="1" type="noConversion"/>
  </si>
  <si>
    <t>* 아파트, 연립, 빌라를 제외한 모든 단독주거시설을 포함
* 주거/상업/공업시설이 혼합된 지역은 혼합지역으로 분류
* 생가, 고택(종가, 종택), 별장 등을 포함
* 신당(굿당, 당산, 산신각, 개당 등) 및 고택 내 사당 등을 포함</t>
    <phoneticPr fontId="1" type="noConversion"/>
  </si>
  <si>
    <t>불투수</t>
  </si>
  <si>
    <t>* 아파트, 연립, 빌라를 모두 포함
* 아파트 단지 내의 개개의 건물만 공동주거시설로 분류하고, 그 외의 부분은 각 항목에 맞도록 구분
* 단지 내 상가 등 부대 상업시설은 상업ㆍ업무시설로 분류
* 관리사무소, 노인정, 경비실은 공동주거시설에 포함</t>
    <phoneticPr fontId="1" type="noConversion"/>
  </si>
  <si>
    <t>* 농업, 임업, 수산업 등 1차산업에서 얻어진 생산물을 원료로 인간생활에 필요한 여러 생산물을 가공·생산하는 산업시설 및 건물을 포함
* 수로, 관개용수시설, 발전용수, 유류 및 가스 등의 수송을 위한 수송관을 포함
* 주거ㆍ상업ㆍ공업시설이 혼합된 아파트형 공장의 경우 혼합지역으로 분류
* 공업지역 내의 기숙사는 공동주거시설, 상가는 상업ㆍ업무시설로 분류</t>
    <phoneticPr fontId="1" type="noConversion"/>
  </si>
  <si>
    <t>상업지역</t>
    <phoneticPr fontId="1" type="noConversion"/>
  </si>
  <si>
    <t>상업ㆍ업무시설</t>
  </si>
  <si>
    <t>* 상품의 도ㆍ소매 등 매매업이 주를 이루는 지역으로 상가 및 시장이 위치한 지역과 사무빌딩 등 업무 * 시설이 주를 이루는 지역을 포함
* 주거/상업/공업이 혼합된 지역은 혼합지역으로 분류
* 판매 및 영업, 업무, 창고, 숙박시설, 주유소ㆍ가스충전소ㆍ저유소를 포함
* 단란주점, 유흥주점, 유원시설업의 시설, 무도장, 카지노 영업소 등을 포함
* 단체, 협회, 휴게소, 터미널(버스터미널, 화물터미널 등)을 포함
* 역(역사, 플랫폼), 원형 기관차고, 정비시설, 전차ㆍ조차장 및 기타부지를 포함</t>
    <phoneticPr fontId="1" type="noConversion"/>
  </si>
  <si>
    <t>혼합지역</t>
  </si>
  <si>
    <t>* 주거/상업ㆍ업무/공업 시설이 혼합된 지역</t>
    <phoneticPr fontId="1" type="noConversion"/>
  </si>
  <si>
    <t>문화ㆍ체육ㆍ휴양시설</t>
  </si>
  <si>
    <t>* 놀이공원, 리조트, 체육공원, 펜션 등의 휴양시설을 포함
* 운동장, 경마장, 경륜장, 자동차 경주장, 경정장 등 경기장 시설을 포함
* 영화, 드라마 등을 찍고 만드는데에 필요한 설비를 갖춘 곳을 포함
* 청소년 수련원, 야영장, 쉼터, 대피소, 휴양림 등을 포함
* 휴양지 내에 위치한 호텔, 모텔 등의 숙박시설을 포함
* 공연시설(공연장, 연극극장, 음악당 포함, 영화상영관 제외), 전시시설(박물관, 미술관, 기념관, 전시관, 화랑 등)을 포함
* 문화회관(문화센터), 낚시터, 승마클럽, 전망대, 케이블카, 영어마을 등을 포함
* 골프연습장(실내, 실외), 골프클럽 내 시설(클럽하우스 등) 포함
* 골프연습장 그물망은 주차장인 경우 도로, 그 외에는 문화체육휴양시설로 분류
* 인공폭포, 분수대 등을 포함</t>
    <phoneticPr fontId="1" type="noConversion"/>
  </si>
  <si>
    <t>* 영상에서 시각적으로 판독이 가능한 불투수성(아스팔트(아스콘), 콘크리트(시멘트), 우레탄) 도로 및 교량 을 포함하며, 길이 3m 이하의 도로는 생략이 가능
* 입체교차로를 포함하며, 입체 교차로 내 초지는 기타초지로 분류
* 휴게소는 상업ㆍ업무지역에 포함
* 건설 중인 도로가 콘크리트인 경우에는 도로로 분류하고, 나지인 경우 기타 나지로 분류
* 도로의 분리대 및 주차장의 경우 도로로 포함</t>
    <phoneticPr fontId="1" type="noConversion"/>
  </si>
  <si>
    <t>공공시설지역</t>
    <phoneticPr fontId="1" type="noConversion"/>
  </si>
  <si>
    <t>환경기초시설</t>
  </si>
  <si>
    <t>* 환경오염물질 등으로 인한 자연환경 및 생활환경에 대한 위해를 사전에 예방·저감하거나 환경오염물질의 적정처리 또는 폐기물 등의 재활용을 위한 시설·기계·기구 기타 물체 등이 설치된 시설
* 환경오염방지시설, 마을하수도 및 하수종말처리시설, 폐수종말처리시설, 오수처리시설, 단독정화조, 축산폐수처리시설, 분뇨처리시설, 축산폐수공공처리시설, 재활용시설, 폐기물처리시설, 취수시설 및 정수시설, 펌프장, 가압장, 폐차장, 저류시설 등을 포함</t>
    <phoneticPr fontId="1" type="noConversion"/>
  </si>
  <si>
    <t>교육ㆍ행정시설</t>
  </si>
  <si>
    <t>* 유치원, 초·중·고·대학교 등 모든 교육시설
* 특수학교, 고등기술학교, 공민학교, 각종학교(중ㆍ고ㆍ대학 수준) 등 교육부 인가 학교 포함
* 행정업무를 담당하는 정부청사, 시·도청, 시·군·구청, 읍·면·동사무소
* 학교 내 기숙사(공동주거지역), 운동장(문화체육휴양시설) 을 제외한 나머지 시설물은 교육ㆍ행정시설로 분류</t>
    <phoneticPr fontId="1" type="noConversion"/>
  </si>
  <si>
    <t>기타 공공시설</t>
    <phoneticPr fontId="1" type="noConversion"/>
  </si>
  <si>
    <t>* 환경기초시설, 교육ㆍ행정시설에 포함되지 않은 공공시설지역
* 모든 댐, 발전시설(발전소, 정류소, 변전소, 수문, 급전소, 송전탑, 태양열집열판 등)과 부대시설을 포함
* 길이 50m 이상의 불투수포장재로 되어 있는 제방(콘크리트, 도색 등)을 포함
* 제방이 나지, 초지 등으로 되어 있는 경우 각각 분류항목에 따라 분류
* 교도소, 수용소등의 교정시설과 군사시설을 포함
* 종교시설(절, 교회 등) 또는 사적지이면서, 영상으로 판독이 가능한 경우
* 문화유적(고궁, 궁, 서당, 사당, 제단, 제실, 석탑 등) 을 포함
* 농민상담소, 농업인건강관리실, 농업인건강안전정보센터를 포함
* 연수원, 교육원, 연구소, 인재개발원, 배양실, 강우관측소 등을 포함
* 폴리텍대학, 직업훈련기관(직업전문학교) 등 고용노동부 산하ㆍ지정 기관 포함</t>
    <phoneticPr fontId="1" type="noConversion"/>
  </si>
  <si>
    <t>중분류</t>
    <phoneticPr fontId="1" type="noConversion"/>
  </si>
  <si>
    <t>세분류</t>
    <phoneticPr fontId="1" type="noConversion"/>
  </si>
  <si>
    <t>세부내용</t>
    <phoneticPr fontId="1" type="noConversion"/>
  </si>
  <si>
    <t>투수/
불투수</t>
    <phoneticPr fontId="1" type="noConversion"/>
  </si>
  <si>
    <t>·····</t>
    <phoneticPr fontId="1" type="noConversion"/>
  </si>
  <si>
    <t>-</t>
  </si>
  <si>
    <t>-</t>
    <phoneticPr fontId="1" type="noConversion"/>
  </si>
  <si>
    <t>3) 공업시설</t>
    <phoneticPr fontId="1" type="noConversion"/>
  </si>
  <si>
    <t>1) 단독주거시설</t>
    <phoneticPr fontId="1" type="noConversion"/>
  </si>
  <si>
    <t>2) 공동주거시설</t>
    <phoneticPr fontId="1" type="noConversion"/>
  </si>
  <si>
    <t>4) 상업업무시설</t>
    <phoneticPr fontId="1" type="noConversion"/>
  </si>
  <si>
    <t>5) 문화체육휴양시설(민간)</t>
    <phoneticPr fontId="1" type="noConversion"/>
  </si>
  <si>
    <t>6) 문화체육휴양시설(공공)</t>
    <phoneticPr fontId="1" type="noConversion"/>
  </si>
  <si>
    <t>7) 공공시설</t>
    <phoneticPr fontId="1" type="noConversion"/>
  </si>
  <si>
    <t>8) 도로</t>
    <phoneticPr fontId="1" type="noConversion"/>
  </si>
  <si>
    <t>첨부#4 토지피복 구분</t>
    <phoneticPr fontId="1" type="noConversion"/>
  </si>
  <si>
    <t>첨부#5 저영향개발기법 단면도</t>
    <phoneticPr fontId="1" type="noConversion"/>
  </si>
  <si>
    <t>침투도랑</t>
  </si>
  <si>
    <t>자연환경
보전지역</t>
    <phoneticPr fontId="1" type="noConversion"/>
  </si>
  <si>
    <r>
      <t>[m</t>
    </r>
    <r>
      <rPr>
        <vertAlign val="superscript"/>
        <sz val="10"/>
        <color theme="1"/>
        <rFont val="나눔고딕"/>
        <family val="3"/>
        <charset val="129"/>
      </rPr>
      <t>3</t>
    </r>
    <r>
      <rPr>
        <sz val="10"/>
        <color theme="1"/>
        <rFont val="나눔고딕"/>
        <family val="3"/>
        <charset val="129"/>
      </rPr>
      <t>]</t>
    </r>
    <phoneticPr fontId="1" type="noConversion"/>
  </si>
  <si>
    <r>
      <t>[m</t>
    </r>
    <r>
      <rPr>
        <vertAlign val="superscript"/>
        <sz val="10"/>
        <color theme="1"/>
        <rFont val="나눔고딕"/>
        <family val="3"/>
        <charset val="129"/>
      </rPr>
      <t>2</t>
    </r>
    <r>
      <rPr>
        <sz val="10"/>
        <color theme="1"/>
        <rFont val="나눔고딕"/>
        <family val="3"/>
        <charset val="129"/>
      </rPr>
      <t>]</t>
    </r>
    <phoneticPr fontId="1" type="noConversion"/>
  </si>
  <si>
    <t>※ 첨부#1 참조</t>
    <phoneticPr fontId="1" type="noConversion"/>
  </si>
  <si>
    <t>[mm]</t>
    <phoneticPr fontId="1" type="noConversion"/>
  </si>
  <si>
    <t>심토토성:</t>
    <phoneticPr fontId="1" type="noConversion"/>
  </si>
  <si>
    <r>
      <t>m</t>
    </r>
    <r>
      <rPr>
        <vertAlign val="superscript"/>
        <sz val="10"/>
        <color theme="1"/>
        <rFont val="나눔고딕"/>
        <family val="3"/>
        <charset val="129"/>
      </rPr>
      <t>2</t>
    </r>
    <phoneticPr fontId="1" type="noConversion"/>
  </si>
  <si>
    <t>주제구분:</t>
    <phoneticPr fontId="1" type="noConversion"/>
  </si>
  <si>
    <t>국가기초구역번호</t>
    <phoneticPr fontId="1" type="noConversion"/>
  </si>
  <si>
    <t>&lt;참고&gt; 전산계산</t>
    <phoneticPr fontId="1" type="noConversion"/>
  </si>
  <si>
    <t>자연환경
보전지역</t>
    <phoneticPr fontId="1" type="noConversion"/>
  </si>
  <si>
    <t>일반관리지역</t>
    <phoneticPr fontId="1" type="noConversion"/>
  </si>
  <si>
    <t>유출저감지역</t>
    <phoneticPr fontId="1" type="noConversion"/>
  </si>
  <si>
    <t>비점오염저감지역</t>
  </si>
  <si>
    <t>첨부#1 물순환 분담량 원단위</t>
    <phoneticPr fontId="1" type="noConversion"/>
  </si>
  <si>
    <r>
      <rPr>
        <sz val="20"/>
        <color theme="1"/>
        <rFont val="맑은 고딕"/>
        <family val="3"/>
        <charset val="129"/>
      </rPr>
      <t>◈</t>
    </r>
    <r>
      <rPr>
        <sz val="20"/>
        <color theme="1"/>
        <rFont val="나눔고딕"/>
        <family val="3"/>
        <charset val="129"/>
      </rPr>
      <t xml:space="preserve"> 토성 구분</t>
    </r>
    <phoneticPr fontId="1" type="noConversion"/>
  </si>
  <si>
    <t>◈  토성별 투수능</t>
    <phoneticPr fontId="1" type="noConversion"/>
  </si>
  <si>
    <t>첨부#2 물순환 관리 주제별 국가기초구역</t>
    <phoneticPr fontId="1" type="noConversion"/>
  </si>
  <si>
    <t>◈ 비점오염저감지역</t>
    <phoneticPr fontId="1" type="noConversion"/>
  </si>
  <si>
    <t>◈ 유출저감지역</t>
    <phoneticPr fontId="1" type="noConversion"/>
  </si>
  <si>
    <t>◈ 일반관리지역</t>
    <phoneticPr fontId="1" type="noConversion"/>
  </si>
  <si>
    <r>
      <t>설치용량
[m</t>
    </r>
    <r>
      <rPr>
        <b/>
        <vertAlign val="superscript"/>
        <sz val="12"/>
        <color theme="1"/>
        <rFont val="나눔고딕"/>
        <family val="3"/>
        <charset val="129"/>
      </rPr>
      <t>3</t>
    </r>
    <r>
      <rPr>
        <b/>
        <sz val="12"/>
        <color theme="1"/>
        <rFont val="나눔고딕"/>
        <family val="3"/>
        <charset val="129"/>
      </rPr>
      <t>]</t>
    </r>
    <phoneticPr fontId="1" type="noConversion"/>
  </si>
  <si>
    <t>물순환 회복 사전협의 신청서</t>
    <phoneticPr fontId="1" type="noConversion"/>
  </si>
  <si>
    <t>물순환 회복 사전협의 신청서</t>
    <phoneticPr fontId="1" type="noConversion"/>
  </si>
  <si>
    <t>1. 일반 사항</t>
    <phoneticPr fontId="1" type="noConversion"/>
  </si>
  <si>
    <t>2. 물순환 분담량 원단위 (A)</t>
    <phoneticPr fontId="1" type="noConversion"/>
  </si>
  <si>
    <r>
      <t xml:space="preserve">3. 토지피복 </t>
    </r>
    <r>
      <rPr>
        <b/>
        <sz val="12"/>
        <color theme="1"/>
        <rFont val="맑은 고딕"/>
        <family val="3"/>
        <charset val="129"/>
      </rPr>
      <t>·</t>
    </r>
    <r>
      <rPr>
        <b/>
        <sz val="12"/>
        <color theme="1"/>
        <rFont val="나눔고딕"/>
        <family val="3"/>
        <charset val="129"/>
      </rPr>
      <t xml:space="preserve"> 토지이용별 불투수면적 (B)</t>
    </r>
    <phoneticPr fontId="1" type="noConversion"/>
  </si>
  <si>
    <t>4. 분담시설 필요용량(A×B÷1000)</t>
    <phoneticPr fontId="1" type="noConversion"/>
  </si>
  <si>
    <t>합계</t>
    <phoneticPr fontId="1" type="noConversion"/>
  </si>
  <si>
    <t>물순환 분담량 원단위[mm]</t>
    <phoneticPr fontId="1" type="noConversion"/>
  </si>
  <si>
    <r>
      <t>불투수면적[m</t>
    </r>
    <r>
      <rPr>
        <b/>
        <vertAlign val="superscript"/>
        <sz val="12"/>
        <color theme="1"/>
        <rFont val="나눔고딕"/>
        <family val="3"/>
        <charset val="129"/>
      </rPr>
      <t>2</t>
    </r>
    <r>
      <rPr>
        <b/>
        <sz val="12"/>
        <color theme="1"/>
        <rFont val="나눔고딕"/>
        <family val="3"/>
        <charset val="129"/>
      </rPr>
      <t>]</t>
    </r>
    <phoneticPr fontId="1" type="noConversion"/>
  </si>
  <si>
    <r>
      <t>분담시설 필요용량 [m</t>
    </r>
    <r>
      <rPr>
        <b/>
        <vertAlign val="superscript"/>
        <sz val="12"/>
        <color theme="1"/>
        <rFont val="나눔고딕"/>
        <family val="3"/>
        <charset val="129"/>
      </rPr>
      <t>3</t>
    </r>
    <r>
      <rPr>
        <b/>
        <sz val="12"/>
        <color theme="1"/>
        <rFont val="나눔고딕"/>
        <family val="3"/>
        <charset val="129"/>
      </rPr>
      <t>]</t>
    </r>
    <phoneticPr fontId="1" type="noConversion"/>
  </si>
  <si>
    <r>
      <t>분담시설 설치용량 [m</t>
    </r>
    <r>
      <rPr>
        <b/>
        <vertAlign val="superscript"/>
        <sz val="12"/>
        <color theme="1"/>
        <rFont val="나눔고딕"/>
        <family val="3"/>
        <charset val="129"/>
      </rPr>
      <t>3</t>
    </r>
    <r>
      <rPr>
        <b/>
        <sz val="12"/>
        <color theme="1"/>
        <rFont val="나눔고딕"/>
        <family val="3"/>
        <charset val="129"/>
      </rPr>
      <t>]</t>
    </r>
    <phoneticPr fontId="1" type="noConversion"/>
  </si>
  <si>
    <t>5. 분담시설 설치용량</t>
    <phoneticPr fontId="1" type="noConversion"/>
  </si>
  <si>
    <t>6. 총괄 검토결과</t>
    <phoneticPr fontId="1" type="noConversion"/>
  </si>
  <si>
    <t xml:space="preserve">7. 현황도 및 배치도
</t>
    <phoneticPr fontId="1" type="noConversion"/>
  </si>
  <si>
    <t>분담시설 필요용량</t>
    <phoneticPr fontId="1" type="noConversion"/>
  </si>
  <si>
    <t>분담시설 설치용량</t>
    <phoneticPr fontId="1" type="noConversion"/>
  </si>
  <si>
    <t>위치(○시 ○동 ○길) :</t>
    <phoneticPr fontId="1" type="noConversion"/>
  </si>
  <si>
    <t>사업명 :</t>
    <phoneticPr fontId="1" type="noConversion"/>
  </si>
  <si>
    <t>면  적</t>
    <phoneticPr fontId="1" type="noConversion"/>
  </si>
  <si>
    <t>국가
기초구역</t>
  </si>
  <si>
    <t>유출저감지역</t>
    <phoneticPr fontId="1" type="noConversion"/>
  </si>
  <si>
    <t>식생수로</t>
    <phoneticPr fontId="1" type="noConversion"/>
  </si>
  <si>
    <t>식생체류지</t>
    <phoneticPr fontId="1" type="noConversion"/>
  </si>
  <si>
    <t>식물재배화분</t>
    <phoneticPr fontId="1" type="noConversion"/>
  </si>
  <si>
    <t>식생여과대</t>
    <phoneticPr fontId="1" type="noConversion"/>
  </si>
  <si>
    <t>침투트렌치</t>
    <phoneticPr fontId="1" type="noConversion"/>
  </si>
  <si>
    <t>침투측구</t>
    <phoneticPr fontId="1" type="noConversion"/>
  </si>
  <si>
    <t>침투빗물받이</t>
    <phoneticPr fontId="1" type="noConversion"/>
  </si>
  <si>
    <t>국가
기초구역</t>
    <phoneticPr fontId="1" type="noConversion"/>
  </si>
  <si>
    <t>법정
읍면동</t>
    <phoneticPr fontId="1" type="noConversion"/>
  </si>
  <si>
    <t>생림면</t>
  </si>
  <si>
    <t>상동면</t>
  </si>
  <si>
    <t>대동면</t>
  </si>
  <si>
    <t>삼방동</t>
  </si>
  <si>
    <t>어방동</t>
  </si>
  <si>
    <t>안동</t>
  </si>
  <si>
    <t>지내동</t>
  </si>
  <si>
    <t>불암동</t>
  </si>
  <si>
    <t>삼계동</t>
  </si>
  <si>
    <t>삼정동</t>
  </si>
  <si>
    <t>동상동</t>
  </si>
  <si>
    <t>한림면</t>
  </si>
  <si>
    <t>진영읍</t>
  </si>
  <si>
    <t>진례면</t>
  </si>
  <si>
    <t>주촌면</t>
  </si>
  <si>
    <t>구산동</t>
  </si>
  <si>
    <t>내동</t>
  </si>
  <si>
    <t>외동</t>
  </si>
  <si>
    <t>서상동</t>
  </si>
  <si>
    <t>대성동</t>
  </si>
  <si>
    <t>봉황동</t>
  </si>
  <si>
    <t>부원동</t>
  </si>
  <si>
    <t>전하동</t>
  </si>
  <si>
    <t>흥동</t>
  </si>
  <si>
    <t>풍유동</t>
  </si>
  <si>
    <t>유하동</t>
  </si>
  <si>
    <t>부곡동</t>
  </si>
  <si>
    <t>내덕동</t>
  </si>
  <si>
    <t>무계동</t>
  </si>
  <si>
    <t>삼문동</t>
  </si>
  <si>
    <t>대청동</t>
  </si>
  <si>
    <t>관동동</t>
  </si>
  <si>
    <t>신문동</t>
  </si>
  <si>
    <t>명법동</t>
  </si>
  <si>
    <t>화목동</t>
  </si>
  <si>
    <t>율하동</t>
  </si>
  <si>
    <t>장유동</t>
  </si>
  <si>
    <t xml:space="preserve">여기에서 법정읍면동은 </t>
    <phoneticPr fontId="1" type="noConversion"/>
  </si>
  <si>
    <t>식재층   토성</t>
    <phoneticPr fontId="1" type="noConversion"/>
  </si>
  <si>
    <r>
      <t>집수되는 불투수  면적[m</t>
    </r>
    <r>
      <rPr>
        <b/>
        <vertAlign val="superscript"/>
        <sz val="12"/>
        <color theme="1"/>
        <rFont val="나눔고딕"/>
        <family val="3"/>
        <charset val="129"/>
      </rPr>
      <t>2</t>
    </r>
    <r>
      <rPr>
        <b/>
        <sz val="12"/>
        <color theme="1"/>
        <rFont val="나눔고딕"/>
        <family val="3"/>
        <charset val="129"/>
      </rPr>
      <t>]</t>
    </r>
    <phoneticPr fontId="1" type="noConversion"/>
  </si>
  <si>
    <t>용도지역</t>
    <phoneticPr fontId="1" type="noConversion"/>
  </si>
  <si>
    <t>식생층 공극률</t>
    <phoneticPr fontId="1" type="noConversion"/>
  </si>
  <si>
    <t>저류층 공극률</t>
    <phoneticPr fontId="1" type="noConversion"/>
  </si>
  <si>
    <t>모래층 공극률</t>
    <phoneticPr fontId="1" type="noConversion"/>
  </si>
  <si>
    <t>포장층 공극률</t>
    <phoneticPr fontId="1" type="noConversion"/>
  </si>
  <si>
    <t>빗물이용시설</t>
    <phoneticPr fontId="1" type="noConversion"/>
  </si>
  <si>
    <t>빗물통</t>
  </si>
  <si>
    <t>토양공극률</t>
    <phoneticPr fontId="1" type="noConversion"/>
  </si>
  <si>
    <t>+</t>
    <phoneticPr fontId="1" type="noConversion"/>
  </si>
  <si>
    <t>-</t>
    <phoneticPr fontId="1" type="noConversion"/>
  </si>
  <si>
    <t>-</t>
    <phoneticPr fontId="1" type="noConversion"/>
  </si>
  <si>
    <t>2019. 04.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</si>
</sst>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-* #,##0.0_-;\-* #,##0.0_-;_-* &quot;-&quot;_-;_-@_-"/>
    <numFmt numFmtId="177" formatCode="0.000"/>
    <numFmt numFmtId="178" formatCode="_-* #,##0.0_-;\-* #,##0.0_-;_-* &quot;&quot;_-;_-@_-"/>
    <numFmt numFmtId="179" formatCode="0.0"/>
    <numFmt numFmtId="180" formatCode="_-* #,##0.00_-;\-* #,##0.00_-;_-* &quot;-&quot;_-;_-@_-"/>
    <numFmt numFmtId="181" formatCode="_-* #,##0.000_-;\-* #,##0.000_-;_-* &quot;-&quot;_-;_-@_-"/>
    <numFmt numFmtId="182" formatCode="#,##0.0_ "/>
    <numFmt numFmtId="183" formatCode="#,##0.00_ "/>
  </numFmts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20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  <font>
      <sz val="16"/>
      <color theme="1"/>
      <name val="나눔고딕"/>
      <family val="3"/>
      <charset val="129"/>
    </font>
    <font>
      <sz val="20"/>
      <color theme="1"/>
      <name val="나눔고딕"/>
      <family val="3"/>
      <charset val="129"/>
    </font>
    <font>
      <sz val="16"/>
      <color theme="1"/>
      <name val="나눔바른고딕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-윤고딕120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나눔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-윤고딕120"/>
      <family val="3"/>
      <charset val="129"/>
    </font>
    <font>
      <b/>
      <sz val="12"/>
      <color theme="1"/>
      <name val="나눔고딕"/>
      <family val="3"/>
      <charset val="129"/>
    </font>
    <font>
      <sz val="1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vertAlign val="superscript"/>
      <sz val="10"/>
      <color theme="1"/>
      <name val="나눔고딕"/>
      <family val="3"/>
      <charset val="129"/>
    </font>
    <font>
      <b/>
      <sz val="14"/>
      <color theme="1"/>
      <name val="나눔고딕"/>
      <family val="3"/>
      <charset val="129"/>
    </font>
    <font>
      <b/>
      <sz val="28"/>
      <color theme="1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vertAlign val="superscript"/>
      <sz val="12"/>
      <color theme="1"/>
      <name val="나눔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sz val="11"/>
      <color theme="1"/>
      <name val="나눔바른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0" fontId="21" fillId="4" borderId="1" xfId="2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/>
    </xf>
    <xf numFmtId="177" fontId="21" fillId="4" borderId="1" xfId="2" applyNumberFormat="1" applyFont="1" applyFill="1" applyBorder="1" applyAlignment="1">
      <alignment horizontal="center" vertical="center"/>
    </xf>
    <xf numFmtId="176" fontId="12" fillId="0" borderId="0" xfId="1" quotePrefix="1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76" fontId="15" fillId="0" borderId="1" xfId="0" applyNumberFormat="1" applyFont="1" applyBorder="1" applyAlignment="1">
      <alignment horizontal="center" vertical="center"/>
    </xf>
    <xf numFmtId="180" fontId="15" fillId="0" borderId="1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0" applyFont="1">
      <alignment vertical="center"/>
    </xf>
    <xf numFmtId="179" fontId="12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8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179" fontId="15" fillId="3" borderId="23" xfId="0" applyNumberFormat="1" applyFont="1" applyFill="1" applyBorder="1" applyAlignment="1">
      <alignment vertical="center"/>
    </xf>
    <xf numFmtId="0" fontId="18" fillId="5" borderId="24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79" fontId="15" fillId="3" borderId="27" xfId="0" applyNumberFormat="1" applyFont="1" applyFill="1" applyBorder="1" applyAlignment="1">
      <alignment horizontal="center" vertical="center"/>
    </xf>
    <xf numFmtId="179" fontId="15" fillId="3" borderId="3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82" fontId="15" fillId="0" borderId="23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 wrapText="1"/>
    </xf>
    <xf numFmtId="180" fontId="15" fillId="5" borderId="1" xfId="0" applyNumberFormat="1" applyFont="1" applyFill="1" applyBorder="1" applyAlignment="1">
      <alignment horizontal="center" vertical="center"/>
    </xf>
    <xf numFmtId="176" fontId="15" fillId="5" borderId="1" xfId="0" applyNumberFormat="1" applyFont="1" applyFill="1" applyBorder="1" applyAlignment="1">
      <alignment horizontal="center" vertical="center"/>
    </xf>
    <xf numFmtId="180" fontId="15" fillId="4" borderId="1" xfId="0" applyNumberFormat="1" applyFont="1" applyFill="1" applyBorder="1" applyAlignment="1">
      <alignment horizontal="center" vertical="center"/>
    </xf>
    <xf numFmtId="176" fontId="15" fillId="4" borderId="2" xfId="0" applyNumberFormat="1" applyFont="1" applyFill="1" applyBorder="1" applyAlignment="1">
      <alignment horizontal="center" vertical="center"/>
    </xf>
    <xf numFmtId="4" fontId="15" fillId="0" borderId="39" xfId="0" applyNumberFormat="1" applyFont="1" applyBorder="1" applyAlignment="1">
      <alignment horizontal="center" vertical="center"/>
    </xf>
    <xf numFmtId="180" fontId="15" fillId="5" borderId="2" xfId="0" applyNumberFormat="1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vertical="center"/>
    </xf>
    <xf numFmtId="0" fontId="18" fillId="5" borderId="35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183" fontId="2" fillId="0" borderId="0" xfId="0" applyNumberFormat="1" applyFont="1">
      <alignment vertical="center"/>
    </xf>
    <xf numFmtId="183" fontId="2" fillId="0" borderId="0" xfId="0" applyNumberFormat="1" applyFont="1" applyBorder="1">
      <alignment vertical="center"/>
    </xf>
    <xf numFmtId="183" fontId="2" fillId="0" borderId="0" xfId="0" applyNumberFormat="1" applyFont="1" applyFill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83" fontId="2" fillId="0" borderId="1" xfId="0" applyNumberFormat="1" applyFont="1" applyBorder="1">
      <alignment vertical="center"/>
    </xf>
    <xf numFmtId="176" fontId="15" fillId="5" borderId="2" xfId="0" applyNumberFormat="1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shrinkToFit="1"/>
    </xf>
    <xf numFmtId="179" fontId="15" fillId="3" borderId="27" xfId="0" applyNumberFormat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76" fontId="12" fillId="0" borderId="2" xfId="1" quotePrefix="1" applyNumberFormat="1" applyFont="1" applyBorder="1" applyAlignment="1">
      <alignment horizontal="center" vertical="center" wrapText="1"/>
    </xf>
    <xf numFmtId="176" fontId="12" fillId="0" borderId="3" xfId="1" quotePrefix="1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78" fontId="12" fillId="3" borderId="2" xfId="1" quotePrefix="1" applyNumberFormat="1" applyFont="1" applyFill="1" applyBorder="1" applyAlignment="1">
      <alignment horizontal="center" vertical="center" wrapText="1"/>
    </xf>
    <xf numFmtId="178" fontId="12" fillId="3" borderId="3" xfId="1" quotePrefix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9" fontId="12" fillId="3" borderId="2" xfId="0" quotePrefix="1" applyNumberFormat="1" applyFont="1" applyFill="1" applyBorder="1" applyAlignment="1">
      <alignment horizontal="center" vertical="center" wrapText="1"/>
    </xf>
    <xf numFmtId="179" fontId="12" fillId="3" borderId="3" xfId="0" quotePrefix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left" vertical="center"/>
    </xf>
    <xf numFmtId="176" fontId="2" fillId="0" borderId="11" xfId="1" applyNumberFormat="1" applyFont="1" applyBorder="1" applyAlignment="1">
      <alignment horizontal="left" vertical="center"/>
    </xf>
    <xf numFmtId="176" fontId="2" fillId="0" borderId="3" xfId="1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0" fillId="3" borderId="2" xfId="2" applyFont="1" applyFill="1" applyBorder="1" applyAlignment="1">
      <alignment horizontal="center" vertical="center"/>
    </xf>
    <xf numFmtId="0" fontId="20" fillId="3" borderId="3" xfId="2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1">
    <dxf>
      <font>
        <color rgb="FFFF000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281899</xdr:colOff>
      <xdr:row>3</xdr:row>
      <xdr:rowOff>374325</xdr:rowOff>
    </xdr:from>
    <xdr:to>
      <xdr:col>4</xdr:col>
      <xdr:colOff>744069</xdr:colOff>
      <xdr:row>18</xdr:row>
      <xdr:rowOff>286462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899" y="1282001"/>
          <a:ext cx="5415170" cy="48651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3</xdr:row>
      <xdr:rowOff>47626</xdr:rowOff>
    </xdr:from>
    <xdr:to>
      <xdr:col>9</xdr:col>
      <xdr:colOff>628338</xdr:colOff>
      <xdr:row>45</xdr:row>
      <xdr:rowOff>51090</xdr:rowOff>
    </xdr:to>
    <xdr:pic>
      <xdr:nvPicPr>
        <xdr:cNvPr id="3" name="그림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06"/>
        <a:stretch/>
      </xdr:blipFill>
      <xdr:spPr>
        <a:xfrm>
          <a:off x="69273" y="790576"/>
          <a:ext cx="6731265" cy="880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view="pageBreakPreview" zoomScaleSheetLayoutView="100" workbookViewId="0">
      <selection activeCell="AA14" sqref="AA14"/>
    </sheetView>
  </sheetViews>
  <sheetFormatPr defaultColWidth="5.625" defaultRowHeight="13.5"/>
  <cols>
    <col min="1" max="16384" width="5.625" style="1"/>
  </cols>
  <sheetData>
    <row r="2" spans="1:14" ht="25.5">
      <c r="B2" s="3"/>
    </row>
    <row r="9" spans="1:14" ht="35.25">
      <c r="A9" s="137" t="s">
        <v>136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20.2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23" spans="1:14" ht="25.5">
      <c r="A23" s="139" t="s">
        <v>217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36" spans="1:14" ht="25.5">
      <c r="A36" s="139" t="s">
        <v>0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</sheetData>
  <mergeCells count="4">
    <mergeCell ref="A9:N9"/>
    <mergeCell ref="A10:N10"/>
    <mergeCell ref="A23:N23"/>
    <mergeCell ref="A36:N3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zoomScaleSheetLayoutView="100" workbookViewId="0">
      <selection activeCell="Y20" sqref="Y20"/>
    </sheetView>
  </sheetViews>
  <sheetFormatPr defaultColWidth="5.625" defaultRowHeight="25.5"/>
  <cols>
    <col min="1" max="2" width="4.625" style="6" customWidth="1"/>
    <col min="3" max="3" width="8.125" style="6" customWidth="1"/>
    <col min="4" max="17" width="4.625" style="6" customWidth="1"/>
    <col min="18" max="19" width="3.25" style="6" customWidth="1"/>
    <col min="20" max="16384" width="5.625" style="6"/>
  </cols>
  <sheetData>
    <row r="1" spans="1:18" ht="18.75" customHeight="1">
      <c r="A1" s="2" t="s">
        <v>123</v>
      </c>
    </row>
    <row r="2" spans="1:18" s="7" customFormat="1" ht="13.5" customHeight="1"/>
    <row r="3" spans="1:18" s="2" customFormat="1" ht="20.25">
      <c r="A3" s="162" t="s">
        <v>137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8" s="2" customFormat="1" ht="18.75">
      <c r="A4" s="44" t="s">
        <v>138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8" s="2" customFormat="1" ht="11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8" s="17" customFormat="1" ht="14.25">
      <c r="A6" s="150" t="s">
        <v>153</v>
      </c>
      <c r="B6" s="150"/>
      <c r="C6" s="150"/>
      <c r="D6" s="150"/>
      <c r="E6" s="150"/>
      <c r="F6" s="151"/>
      <c r="G6" s="152"/>
      <c r="H6" s="152"/>
      <c r="I6" s="153"/>
      <c r="K6" s="158"/>
      <c r="L6" s="158"/>
      <c r="M6" s="158"/>
      <c r="N6" s="158"/>
      <c r="O6" s="158"/>
      <c r="P6" s="158"/>
      <c r="Q6" s="158"/>
    </row>
    <row r="7" spans="1:18" s="17" customFormat="1" ht="11.25" customHeight="1">
      <c r="A7" s="59"/>
      <c r="B7" s="59"/>
      <c r="C7" s="59"/>
      <c r="D7" s="59"/>
      <c r="E7" s="59"/>
      <c r="F7" s="59"/>
      <c r="I7" s="60"/>
      <c r="J7" s="60"/>
    </row>
    <row r="8" spans="1:18" s="17" customFormat="1" ht="14.25">
      <c r="A8" s="150" t="s">
        <v>152</v>
      </c>
      <c r="B8" s="150"/>
      <c r="C8" s="150"/>
      <c r="D8" s="150"/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3"/>
    </row>
    <row r="9" spans="1:18" s="17" customFormat="1" ht="11.25" customHeight="1">
      <c r="A9" s="59"/>
      <c r="B9" s="59"/>
      <c r="C9" s="59"/>
      <c r="D9" s="59"/>
      <c r="E9" s="59"/>
      <c r="F9" s="59"/>
      <c r="I9" s="60"/>
      <c r="J9" s="60"/>
      <c r="K9" s="60"/>
      <c r="L9" s="60"/>
      <c r="M9" s="60"/>
      <c r="N9" s="60"/>
      <c r="O9" s="60"/>
      <c r="P9" s="60"/>
    </row>
    <row r="10" spans="1:18" s="17" customFormat="1" ht="18" customHeight="1">
      <c r="A10" s="150" t="s">
        <v>122</v>
      </c>
      <c r="B10" s="150"/>
      <c r="C10" s="150"/>
      <c r="D10" s="150"/>
      <c r="E10" s="150"/>
      <c r="F10" s="151">
        <v>50916</v>
      </c>
      <c r="G10" s="152"/>
      <c r="H10" s="153"/>
      <c r="I10" s="60"/>
      <c r="J10" s="60"/>
      <c r="K10" s="158" t="s">
        <v>121</v>
      </c>
      <c r="L10" s="158"/>
      <c r="M10" s="159" t="str">
        <f>VLOOKUP(F10,'첨부#2.2 물순환관리 주제별 국가기초구역2'!A:B,2,0)</f>
        <v>유출저감지역</v>
      </c>
      <c r="N10" s="160"/>
      <c r="O10" s="160"/>
      <c r="P10" s="160"/>
      <c r="Q10" s="161"/>
      <c r="R10" s="16"/>
    </row>
    <row r="11" spans="1:18" s="2" customFormat="1" ht="11.25" customHeight="1">
      <c r="A11" s="59"/>
      <c r="B11" s="59"/>
      <c r="C11" s="59"/>
      <c r="D11" s="59"/>
      <c r="E11" s="59"/>
      <c r="F11" s="59"/>
      <c r="G11" s="17"/>
      <c r="H11" s="17"/>
      <c r="I11" s="60"/>
      <c r="J11" s="60"/>
      <c r="K11" s="60"/>
      <c r="L11" s="18"/>
      <c r="M11" s="60"/>
      <c r="N11" s="60"/>
      <c r="O11" s="60"/>
      <c r="P11" s="60"/>
      <c r="Q11" s="15"/>
    </row>
    <row r="12" spans="1:18" s="17" customFormat="1" ht="14.25">
      <c r="A12" s="150" t="s">
        <v>154</v>
      </c>
      <c r="B12" s="150"/>
      <c r="C12" s="150"/>
      <c r="D12" s="150"/>
      <c r="E12" s="150"/>
      <c r="F12" s="154"/>
      <c r="G12" s="155"/>
      <c r="H12" s="156"/>
      <c r="I12" s="19" t="s">
        <v>120</v>
      </c>
      <c r="K12" s="17" t="s">
        <v>119</v>
      </c>
      <c r="M12" s="151"/>
      <c r="N12" s="152"/>
      <c r="O12" s="152"/>
      <c r="P12" s="152"/>
      <c r="Q12" s="153"/>
    </row>
    <row r="13" spans="1:18" s="2" customFormat="1" ht="11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8" s="2" customFormat="1" ht="18.75">
      <c r="A14" s="73" t="s">
        <v>139</v>
      </c>
      <c r="B14" s="73"/>
      <c r="C14" s="73"/>
      <c r="D14" s="73"/>
      <c r="E14" s="73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61" t="s">
        <v>118</v>
      </c>
    </row>
    <row r="15" spans="1:18" s="2" customFormat="1" ht="30.75" customHeight="1">
      <c r="A15" s="140" t="s">
        <v>1</v>
      </c>
      <c r="B15" s="140"/>
      <c r="C15" s="140"/>
      <c r="D15" s="140" t="s">
        <v>2</v>
      </c>
      <c r="E15" s="140"/>
      <c r="F15" s="140" t="s">
        <v>3</v>
      </c>
      <c r="G15" s="140"/>
      <c r="H15" s="140" t="s">
        <v>4</v>
      </c>
      <c r="I15" s="140"/>
      <c r="J15" s="140" t="s">
        <v>5</v>
      </c>
      <c r="K15" s="140"/>
      <c r="L15" s="140" t="s">
        <v>6</v>
      </c>
      <c r="M15" s="140"/>
      <c r="N15" s="140" t="s">
        <v>7</v>
      </c>
      <c r="O15" s="140"/>
      <c r="P15" s="140" t="s">
        <v>114</v>
      </c>
      <c r="Q15" s="140"/>
    </row>
    <row r="16" spans="1:18" s="2" customFormat="1" ht="19.5" customHeight="1">
      <c r="A16" s="143" t="s">
        <v>8</v>
      </c>
      <c r="B16" s="143"/>
      <c r="C16" s="143"/>
      <c r="D16" s="148">
        <f>IF($M$10='첨부#1 물순환분담량원단위'!$A$3,VLOOKUP($A16,'첨부#1 물순환분담량원단위'!$A$4:$H$11,COLUMN()/2,0),IF($M$10='첨부#1 물순환분담량원단위'!$A$15,VLOOKUP($A16,'첨부#1 물순환분담량원단위'!$A$16:$H$23,COLUMN()/2,0),IF($M$10='첨부#1 물순환분담량원단위'!$A$27,VLOOKUP($A16,'첨부#1 물순환분담량원단위'!$A$28:$H$35,COLUMN()/2,0))))</f>
        <v>7.8</v>
      </c>
      <c r="E16" s="149"/>
      <c r="F16" s="148">
        <f>IF($M$10='첨부#1 물순환분담량원단위'!$A$3,VLOOKUP($A16,'첨부#1 물순환분담량원단위'!$A$4:$H$11,COLUMN()/2,0),IF($M$10='첨부#1 물순환분담량원단위'!$A$15,VLOOKUP($A16,'첨부#1 물순환분담량원단위'!$A$16:$H$23,COLUMN()/2,0),IF($M$10='첨부#1 물순환분담량원단위'!$A$27,VLOOKUP($A16,'첨부#1 물순환분담량원단위'!$A$28:$H$35,COLUMN()/2,0))))</f>
        <v>8.5</v>
      </c>
      <c r="G16" s="149"/>
      <c r="H16" s="148">
        <f>IF($M$10='첨부#1 물순환분담량원단위'!$A$3,VLOOKUP($A16,'첨부#1 물순환분담량원단위'!$A$4:$H$11,COLUMN()/2,0),IF($M$10='첨부#1 물순환분담량원단위'!$A$15,VLOOKUP($A16,'첨부#1 물순환분담량원단위'!$A$16:$H$23,COLUMN()/2,0),IF($M$10='첨부#1 물순환분담량원단위'!$A$27,VLOOKUP($A16,'첨부#1 물순환분담량원단위'!$A$28:$H$35,COLUMN()/2,0))))</f>
        <v>9.3000000000000007</v>
      </c>
      <c r="I16" s="149"/>
      <c r="J16" s="148">
        <f>IF($M$10='첨부#1 물순환분담량원단위'!$A$3,VLOOKUP($A16,'첨부#1 물순환분담량원단위'!$A$4:$H$11,COLUMN()/2,0),IF($M$10='첨부#1 물순환분담량원단위'!$A$15,VLOOKUP($A16,'첨부#1 물순환분담량원단위'!$A$16:$H$23,COLUMN()/2,0),IF($M$10='첨부#1 물순환분담량원단위'!$A$27,VLOOKUP($A16,'첨부#1 물순환분담량원단위'!$A$28:$H$35,COLUMN()/2,0))))</f>
        <v>7</v>
      </c>
      <c r="K16" s="149"/>
      <c r="L16" s="148">
        <f>IF($M$10='첨부#1 물순환분담량원단위'!$A$3,VLOOKUP($A16,'첨부#1 물순환분담량원단위'!$A$4:$H$11,COLUMN()/2,0),IF($M$10='첨부#1 물순환분담량원단위'!$A$15,VLOOKUP($A16,'첨부#1 물순환분담량원단위'!$A$16:$H$23,COLUMN()/2,0),IF($M$10='첨부#1 물순환분담량원단위'!$A$27,VLOOKUP($A16,'첨부#1 물순환분담량원단위'!$A$28:$H$35,COLUMN()/2,0))))</f>
        <v>7</v>
      </c>
      <c r="M16" s="149"/>
      <c r="N16" s="148">
        <f>IF($M$10='첨부#1 물순환분담량원단위'!$A$3,VLOOKUP($A16,'첨부#1 물순환분담량원단위'!$A$4:$H$11,COLUMN()/2,0),IF($M$10='첨부#1 물순환분담량원단위'!$A$15,VLOOKUP($A16,'첨부#1 물순환분담량원단위'!$A$16:$H$23,COLUMN()/2,0),IF($M$10='첨부#1 물순환분담량원단위'!$A$27,VLOOKUP($A16,'첨부#1 물순환분담량원단위'!$A$28:$H$35,COLUMN()/2,0))))</f>
        <v>7</v>
      </c>
      <c r="O16" s="149"/>
      <c r="P16" s="148">
        <f>IF($M$10='첨부#1 물순환분담량원단위'!$A$3,VLOOKUP($A16,'첨부#1 물순환분담량원단위'!$A$4:$H$11,COLUMN()/2,0),IF($M$10='첨부#1 물순환분담량원단위'!$A$15,VLOOKUP($A16,'첨부#1 물순환분담량원단위'!$A$16:$H$23,COLUMN()/2,0),IF($M$10='첨부#1 물순환분담량원단위'!$A$27,VLOOKUP($A16,'첨부#1 물순환분담량원단위'!$A$28:$H$35,COLUMN()/2,0))))</f>
        <v>7</v>
      </c>
      <c r="Q16" s="149"/>
    </row>
    <row r="17" spans="1:17" s="2" customFormat="1" ht="19.5" customHeight="1">
      <c r="A17" s="143" t="s">
        <v>9</v>
      </c>
      <c r="B17" s="143"/>
      <c r="C17" s="143"/>
      <c r="D17" s="148">
        <f>IF($M$10='첨부#1 물순환분담량원단위'!$A$3,VLOOKUP($A17,'첨부#1 물순환분담량원단위'!$A$4:$H$11,COLUMN()/2,0),IF($M$10='첨부#1 물순환분담량원단위'!$A$15,VLOOKUP($A17,'첨부#1 물순환분담량원단위'!$A$16:$H$23,COLUMN()/2,0),IF($M$10='첨부#1 물순환분담량원단위'!$A$27,VLOOKUP($A17,'첨부#1 물순환분담량원단위'!$A$28:$H$35,COLUMN()/2,0))))</f>
        <v>12.6</v>
      </c>
      <c r="E17" s="149"/>
      <c r="F17" s="148">
        <f>IF($M$10='첨부#1 물순환분담량원단위'!$A$3,VLOOKUP($A17,'첨부#1 물순환분담량원단위'!$A$4:$H$11,COLUMN()/2,0),IF($M$10='첨부#1 물순환분담량원단위'!$A$15,VLOOKUP($A17,'첨부#1 물순환분담량원단위'!$A$16:$H$23,COLUMN()/2,0),IF($M$10='첨부#1 물순환분담량원단위'!$A$27,VLOOKUP($A17,'첨부#1 물순환분담량원단위'!$A$28:$H$35,COLUMN()/2,0))))</f>
        <v>13.7</v>
      </c>
      <c r="G17" s="149"/>
      <c r="H17" s="148">
        <f>IF($M$10='첨부#1 물순환분담량원단위'!$A$3,VLOOKUP($A17,'첨부#1 물순환분담량원단위'!$A$4:$H$11,COLUMN()/2,0),IF($M$10='첨부#1 물순환분담량원단위'!$A$15,VLOOKUP($A17,'첨부#1 물순환분담량원단위'!$A$16:$H$23,COLUMN()/2,0),IF($M$10='첨부#1 물순환분담량원단위'!$A$27,VLOOKUP($A17,'첨부#1 물순환분담량원단위'!$A$28:$H$35,COLUMN()/2,0))))</f>
        <v>15.2</v>
      </c>
      <c r="I17" s="149"/>
      <c r="J17" s="148">
        <f>IF($M$10='첨부#1 물순환분담량원단위'!$A$3,VLOOKUP($A17,'첨부#1 물순환분담량원단위'!$A$4:$H$11,COLUMN()/2,0),IF($M$10='첨부#1 물순환분담량원단위'!$A$15,VLOOKUP($A17,'첨부#1 물순환분담량원단위'!$A$16:$H$23,COLUMN()/2,0),IF($M$10='첨부#1 물순환분담량원단위'!$A$27,VLOOKUP($A17,'첨부#1 물순환분담량원단위'!$A$28:$H$35,COLUMN()/2,0))))</f>
        <v>11.5</v>
      </c>
      <c r="K17" s="149"/>
      <c r="L17" s="148">
        <f>IF($M$10='첨부#1 물순환분담량원단위'!$A$3,VLOOKUP($A17,'첨부#1 물순환분담량원단위'!$A$4:$H$11,COLUMN()/2,0),IF($M$10='첨부#1 물순환분담량원단위'!$A$15,VLOOKUP($A17,'첨부#1 물순환분담량원단위'!$A$16:$H$23,COLUMN()/2,0),IF($M$10='첨부#1 물순환분담량원단위'!$A$27,VLOOKUP($A17,'첨부#1 물순환분담량원단위'!$A$28:$H$35,COLUMN()/2,0))))</f>
        <v>11.5</v>
      </c>
      <c r="M17" s="149"/>
      <c r="N17" s="148">
        <f>IF($M$10='첨부#1 물순환분담량원단위'!$A$3,VLOOKUP($A17,'첨부#1 물순환분담량원단위'!$A$4:$H$11,COLUMN()/2,0),IF($M$10='첨부#1 물순환분담량원단위'!$A$15,VLOOKUP($A17,'첨부#1 물순환분담량원단위'!$A$16:$H$23,COLUMN()/2,0),IF($M$10='첨부#1 물순환분담량원단위'!$A$27,VLOOKUP($A17,'첨부#1 물순환분담량원단위'!$A$28:$H$35,COLUMN()/2,0))))</f>
        <v>11.5</v>
      </c>
      <c r="O17" s="149"/>
      <c r="P17" s="148">
        <f>IF($M$10='첨부#1 물순환분담량원단위'!$A$3,VLOOKUP($A17,'첨부#1 물순환분담량원단위'!$A$4:$H$11,COLUMN()/2,0),IF($M$10='첨부#1 물순환분담량원단위'!$A$15,VLOOKUP($A17,'첨부#1 물순환분담량원단위'!$A$16:$H$23,COLUMN()/2,0),IF($M$10='첨부#1 물순환분담량원단위'!$A$27,VLOOKUP($A17,'첨부#1 물순환분담량원단위'!$A$28:$H$35,COLUMN()/2,0))))</f>
        <v>11.5</v>
      </c>
      <c r="Q17" s="149"/>
    </row>
    <row r="18" spans="1:17" s="2" customFormat="1" ht="19.5" customHeight="1">
      <c r="A18" s="143" t="s">
        <v>10</v>
      </c>
      <c r="B18" s="143"/>
      <c r="C18" s="143"/>
      <c r="D18" s="148">
        <f>IF($M$10='첨부#1 물순환분담량원단위'!$A$3,VLOOKUP($A18,'첨부#1 물순환분담량원단위'!$A$4:$H$11,COLUMN()/2,0),IF($M$10='첨부#1 물순환분담량원단위'!$A$15,VLOOKUP($A18,'첨부#1 물순환분담량원단위'!$A$16:$H$23,COLUMN()/2,0),IF($M$10='첨부#1 물순환분담량원단위'!$A$27,VLOOKUP($A18,'첨부#1 물순환분담량원단위'!$A$28:$H$35,COLUMN()/2,0))))</f>
        <v>13.7</v>
      </c>
      <c r="E18" s="149"/>
      <c r="F18" s="148">
        <f>IF($M$10='첨부#1 물순환분담량원단위'!$A$3,VLOOKUP($A18,'첨부#1 물순환분담량원단위'!$A$4:$H$11,COLUMN()/2,0),IF($M$10='첨부#1 물순환분담량원단위'!$A$15,VLOOKUP($A18,'첨부#1 물순환분담량원단위'!$A$16:$H$23,COLUMN()/2,0),IF($M$10='첨부#1 물순환분담량원단위'!$A$27,VLOOKUP($A18,'첨부#1 물순환분담량원단위'!$A$28:$H$35,COLUMN()/2,0))))</f>
        <v>14.8</v>
      </c>
      <c r="G18" s="149"/>
      <c r="H18" s="148">
        <f>IF($M$10='첨부#1 물순환분담량원단위'!$A$3,VLOOKUP($A18,'첨부#1 물순환분담량원단위'!$A$4:$H$11,COLUMN()/2,0),IF($M$10='첨부#1 물순환분담량원단위'!$A$15,VLOOKUP($A18,'첨부#1 물순환분담량원단위'!$A$16:$H$23,COLUMN()/2,0),IF($M$10='첨부#1 물순환분담량원단위'!$A$27,VLOOKUP($A18,'첨부#1 물순환분담량원단위'!$A$28:$H$35,COLUMN()/2,0))))</f>
        <v>16.3</v>
      </c>
      <c r="I18" s="149"/>
      <c r="J18" s="148">
        <f>IF($M$10='첨부#1 물순환분담량원단위'!$A$3,VLOOKUP($A18,'첨부#1 물순환분담량원단위'!$A$4:$H$11,COLUMN()/2,0),IF($M$10='첨부#1 물순환분담량원단위'!$A$15,VLOOKUP($A18,'첨부#1 물순환분담량원단위'!$A$16:$H$23,COLUMN()/2,0),IF($M$10='첨부#1 물순환분담량원단위'!$A$27,VLOOKUP($A18,'첨부#1 물순환분담량원단위'!$A$28:$H$35,COLUMN()/2,0))))</f>
        <v>12.6</v>
      </c>
      <c r="K18" s="149"/>
      <c r="L18" s="148">
        <f>IF($M$10='첨부#1 물순환분담량원단위'!$A$3,VLOOKUP($A18,'첨부#1 물순환분담량원단위'!$A$4:$H$11,COLUMN()/2,0),IF($M$10='첨부#1 물순환분담량원단위'!$A$15,VLOOKUP($A18,'첨부#1 물순환분담량원단위'!$A$16:$H$23,COLUMN()/2,0),IF($M$10='첨부#1 물순환분담량원단위'!$A$27,VLOOKUP($A18,'첨부#1 물순환분담량원단위'!$A$28:$H$35,COLUMN()/2,0))))</f>
        <v>12.6</v>
      </c>
      <c r="M18" s="149"/>
      <c r="N18" s="148">
        <f>IF($M$10='첨부#1 물순환분담량원단위'!$A$3,VLOOKUP($A18,'첨부#1 물순환분담량원단위'!$A$4:$H$11,COLUMN()/2,0),IF($M$10='첨부#1 물순환분담량원단위'!$A$15,VLOOKUP($A18,'첨부#1 물순환분담량원단위'!$A$16:$H$23,COLUMN()/2,0),IF($M$10='첨부#1 물순환분담량원단위'!$A$27,VLOOKUP($A18,'첨부#1 물순환분담량원단위'!$A$28:$H$35,COLUMN()/2,0))))</f>
        <v>12.6</v>
      </c>
      <c r="O18" s="149"/>
      <c r="P18" s="148">
        <f>IF($M$10='첨부#1 물순환분담량원단위'!$A$3,VLOOKUP($A18,'첨부#1 물순환분담량원단위'!$A$4:$H$11,COLUMN()/2,0),IF($M$10='첨부#1 물순환분담량원단위'!$A$15,VLOOKUP($A18,'첨부#1 물순환분담량원단위'!$A$16:$H$23,COLUMN()/2,0),IF($M$10='첨부#1 물순환분담량원단위'!$A$27,VLOOKUP($A18,'첨부#1 물순환분담량원단위'!$A$28:$H$35,COLUMN()/2,0))))</f>
        <v>12.6</v>
      </c>
      <c r="Q18" s="149"/>
    </row>
    <row r="19" spans="1:17" s="2" customFormat="1" ht="19.5" customHeight="1">
      <c r="A19" s="143" t="s">
        <v>11</v>
      </c>
      <c r="B19" s="143"/>
      <c r="C19" s="143"/>
      <c r="D19" s="148">
        <f>IF($M$10='첨부#1 물순환분담량원단위'!$A$3,VLOOKUP($A19,'첨부#1 물순환분담량원단위'!$A$4:$H$11,COLUMN()/2,0),IF($M$10='첨부#1 물순환분담량원단위'!$A$15,VLOOKUP($A19,'첨부#1 물순환분담량원단위'!$A$16:$H$23,COLUMN()/2,0),IF($M$10='첨부#1 물순환분담량원단위'!$A$27,VLOOKUP($A19,'첨부#1 물순환분담량원단위'!$A$28:$H$35,COLUMN()/2,0))))</f>
        <v>15.5</v>
      </c>
      <c r="E19" s="149"/>
      <c r="F19" s="148">
        <f>IF($M$10='첨부#1 물순환분담량원단위'!$A$3,VLOOKUP($A19,'첨부#1 물순환분담량원단위'!$A$4:$H$11,COLUMN()/2,0),IF($M$10='첨부#1 물순환분담량원단위'!$A$15,VLOOKUP($A19,'첨부#1 물순환분담량원단위'!$A$16:$H$23,COLUMN()/2,0),IF($M$10='첨부#1 물순환분담량원단위'!$A$27,VLOOKUP($A19,'첨부#1 물순환분담량원단위'!$A$28:$H$35,COLUMN()/2,0))))</f>
        <v>17</v>
      </c>
      <c r="G19" s="149"/>
      <c r="H19" s="148">
        <f>IF($M$10='첨부#1 물순환분담량원단위'!$A$3,VLOOKUP($A19,'첨부#1 물순환분담량원단위'!$A$4:$H$11,COLUMN()/2,0),IF($M$10='첨부#1 물순환분담량원단위'!$A$15,VLOOKUP($A19,'첨부#1 물순환분담량원단위'!$A$16:$H$23,COLUMN()/2,0),IF($M$10='첨부#1 물순환분담량원단위'!$A$27,VLOOKUP($A19,'첨부#1 물순환분담량원단위'!$A$28:$H$35,COLUMN()/2,0))))</f>
        <v>18.5</v>
      </c>
      <c r="I19" s="149"/>
      <c r="J19" s="148">
        <f>IF($M$10='첨부#1 물순환분담량원단위'!$A$3,VLOOKUP($A19,'첨부#1 물순환분담량원단위'!$A$4:$H$11,COLUMN()/2,0),IF($M$10='첨부#1 물순환분담량원단위'!$A$15,VLOOKUP($A19,'첨부#1 물순환분담량원단위'!$A$16:$H$23,COLUMN()/2,0),IF($M$10='첨부#1 물순환분담량원단위'!$A$27,VLOOKUP($A19,'첨부#1 물순환분담량원단위'!$A$28:$H$35,COLUMN()/2,0))))</f>
        <v>14.1</v>
      </c>
      <c r="K19" s="149"/>
      <c r="L19" s="148">
        <f>IF($M$10='첨부#1 물순환분담량원단위'!$A$3,VLOOKUP($A19,'첨부#1 물순환분담량원단위'!$A$4:$H$11,COLUMN()/2,0),IF($M$10='첨부#1 물순환분담량원단위'!$A$15,VLOOKUP($A19,'첨부#1 물순환분담량원단위'!$A$16:$H$23,COLUMN()/2,0),IF($M$10='첨부#1 물순환분담량원단위'!$A$27,VLOOKUP($A19,'첨부#1 물순환분담량원단위'!$A$28:$H$35,COLUMN()/2,0))))</f>
        <v>14.1</v>
      </c>
      <c r="M19" s="149"/>
      <c r="N19" s="148">
        <f>IF($M$10='첨부#1 물순환분담량원단위'!$A$3,VLOOKUP($A19,'첨부#1 물순환분담량원단위'!$A$4:$H$11,COLUMN()/2,0),IF($M$10='첨부#1 물순환분담량원단위'!$A$15,VLOOKUP($A19,'첨부#1 물순환분담량원단위'!$A$16:$H$23,COLUMN()/2,0),IF($M$10='첨부#1 물순환분담량원단위'!$A$27,VLOOKUP($A19,'첨부#1 물순환분담량원단위'!$A$28:$H$35,COLUMN()/2,0))))</f>
        <v>14.1</v>
      </c>
      <c r="O19" s="149"/>
      <c r="P19" s="148">
        <f>IF($M$10='첨부#1 물순환분담량원단위'!$A$3,VLOOKUP($A19,'첨부#1 물순환분담량원단위'!$A$4:$H$11,COLUMN()/2,0),IF($M$10='첨부#1 물순환분담량원단위'!$A$15,VLOOKUP($A19,'첨부#1 물순환분담량원단위'!$A$16:$H$23,COLUMN()/2,0),IF($M$10='첨부#1 물순환분담량원단위'!$A$27,VLOOKUP($A19,'첨부#1 물순환분담량원단위'!$A$28:$H$35,COLUMN()/2,0))))</f>
        <v>14.1</v>
      </c>
      <c r="Q19" s="149"/>
    </row>
    <row r="20" spans="1:17" s="2" customFormat="1" ht="19.5" customHeight="1">
      <c r="A20" s="144" t="s">
        <v>20</v>
      </c>
      <c r="B20" s="144"/>
      <c r="C20" s="144"/>
      <c r="D20" s="148">
        <f>IF($M$10='첨부#1 물순환분담량원단위'!$A$3,VLOOKUP($A20,'첨부#1 물순환분담량원단위'!$A$4:$H$11,COLUMN()/2,0),IF($M$10='첨부#1 물순환분담량원단위'!$A$15,VLOOKUP($A20,'첨부#1 물순환분담량원단위'!$A$16:$H$23,COLUMN()/2,0),IF($M$10='첨부#1 물순환분담량원단위'!$A$27,VLOOKUP($A20,'첨부#1 물순환분담량원단위'!$A$28:$H$35,COLUMN()/2,0))))</f>
        <v>15.5</v>
      </c>
      <c r="E20" s="149"/>
      <c r="F20" s="148">
        <f>IF($M$10='첨부#1 물순환분담량원단위'!$A$3,VLOOKUP($A20,'첨부#1 물순환분담량원단위'!$A$4:$H$11,COLUMN()/2,0),IF($M$10='첨부#1 물순환분담량원단위'!$A$15,VLOOKUP($A20,'첨부#1 물순환분담량원단위'!$A$16:$H$23,COLUMN()/2,0),IF($M$10='첨부#1 물순환분담량원단위'!$A$27,VLOOKUP($A20,'첨부#1 물순환분담량원단위'!$A$28:$H$35,COLUMN()/2,0))))</f>
        <v>17</v>
      </c>
      <c r="G20" s="149"/>
      <c r="H20" s="148">
        <f>IF($M$10='첨부#1 물순환분담량원단위'!$A$3,VLOOKUP($A20,'첨부#1 물순환분담량원단위'!$A$4:$H$11,COLUMN()/2,0),IF($M$10='첨부#1 물순환분담량원단위'!$A$15,VLOOKUP($A20,'첨부#1 물순환분담량원단위'!$A$16:$H$23,COLUMN()/2,0),IF($M$10='첨부#1 물순환분담량원단위'!$A$27,VLOOKUP($A20,'첨부#1 물순환분담량원단위'!$A$28:$H$35,COLUMN()/2,0))))</f>
        <v>18.5</v>
      </c>
      <c r="I20" s="149"/>
      <c r="J20" s="148">
        <f>IF($M$10='첨부#1 물순환분담량원단위'!$A$3,VLOOKUP($A20,'첨부#1 물순환분담량원단위'!$A$4:$H$11,COLUMN()/2,0),IF($M$10='첨부#1 물순환분담량원단위'!$A$15,VLOOKUP($A20,'첨부#1 물순환분담량원단위'!$A$16:$H$23,COLUMN()/2,0),IF($M$10='첨부#1 물순환분담량원단위'!$A$27,VLOOKUP($A20,'첨부#1 물순환분담량원단위'!$A$28:$H$35,COLUMN()/2,0))))</f>
        <v>14.1</v>
      </c>
      <c r="K20" s="149"/>
      <c r="L20" s="148">
        <f>IF($M$10='첨부#1 물순환분담량원단위'!$A$3,VLOOKUP($A20,'첨부#1 물순환분담량원단위'!$A$4:$H$11,COLUMN()/2,0),IF($M$10='첨부#1 물순환분담량원단위'!$A$15,VLOOKUP($A20,'첨부#1 물순환분담량원단위'!$A$16:$H$23,COLUMN()/2,0),IF($M$10='첨부#1 물순환분담량원단위'!$A$27,VLOOKUP($A20,'첨부#1 물순환분담량원단위'!$A$28:$H$35,COLUMN()/2,0))))</f>
        <v>14.1</v>
      </c>
      <c r="M20" s="149"/>
      <c r="N20" s="148">
        <f>IF($M$10='첨부#1 물순환분담량원단위'!$A$3,VLOOKUP($A20,'첨부#1 물순환분담량원단위'!$A$4:$H$11,COLUMN()/2,0),IF($M$10='첨부#1 물순환분담량원단위'!$A$15,VLOOKUP($A20,'첨부#1 물순환분담량원단위'!$A$16:$H$23,COLUMN()/2,0),IF($M$10='첨부#1 물순환분담량원단위'!$A$27,VLOOKUP($A20,'첨부#1 물순환분담량원단위'!$A$28:$H$35,COLUMN()/2,0))))</f>
        <v>14.1</v>
      </c>
      <c r="O20" s="149"/>
      <c r="P20" s="148">
        <f>IF($M$10='첨부#1 물순환분담량원단위'!$A$3,VLOOKUP($A20,'첨부#1 물순환분담량원단위'!$A$4:$H$11,COLUMN()/2,0),IF($M$10='첨부#1 물순환분담량원단위'!$A$15,VLOOKUP($A20,'첨부#1 물순환분담량원단위'!$A$16:$H$23,COLUMN()/2,0),IF($M$10='첨부#1 물순환분담량원단위'!$A$27,VLOOKUP($A20,'첨부#1 물순환분담량원단위'!$A$28:$H$35,COLUMN()/2,0))))</f>
        <v>14.1</v>
      </c>
      <c r="Q20" s="149"/>
    </row>
    <row r="21" spans="1:17" s="2" customFormat="1" ht="19.5" customHeight="1">
      <c r="A21" s="144" t="s">
        <v>21</v>
      </c>
      <c r="B21" s="144"/>
      <c r="C21" s="144"/>
      <c r="D21" s="148">
        <f>IF($M$10='첨부#1 물순환분담량원단위'!$A$3,VLOOKUP($A21,'첨부#1 물순환분담량원단위'!$A$4:$H$11,COLUMN()/2,0),IF($M$10='첨부#1 물순환분담량원단위'!$A$15,VLOOKUP($A21,'첨부#1 물순환분담량원단위'!$A$16:$H$23,COLUMN()/2,0),IF($M$10='첨부#1 물순환분담량원단위'!$A$27,VLOOKUP($A21,'첨부#1 물순환분담량원단위'!$A$28:$H$35,COLUMN()/2,0))))</f>
        <v>22.2</v>
      </c>
      <c r="E21" s="149"/>
      <c r="F21" s="148">
        <f>IF($M$10='첨부#1 물순환분담량원단위'!$A$3,VLOOKUP($A21,'첨부#1 물순환분담량원단위'!$A$4:$H$11,COLUMN()/2,0),IF($M$10='첨부#1 물순환분담량원단위'!$A$15,VLOOKUP($A21,'첨부#1 물순환분담량원단위'!$A$16:$H$23,COLUMN()/2,0),IF($M$10='첨부#1 물순환분담량원단위'!$A$27,VLOOKUP($A21,'첨부#1 물순환분담량원단위'!$A$28:$H$35,COLUMN()/2,0))))</f>
        <v>24.1</v>
      </c>
      <c r="G21" s="149"/>
      <c r="H21" s="148">
        <f>IF($M$10='첨부#1 물순환분담량원단위'!$A$3,VLOOKUP($A21,'첨부#1 물순환분담량원단위'!$A$4:$H$11,COLUMN()/2,0),IF($M$10='첨부#1 물순환분담량원단위'!$A$15,VLOOKUP($A21,'첨부#1 물순환분담량원단위'!$A$16:$H$23,COLUMN()/2,0),IF($M$10='첨부#1 물순환분담량원단위'!$A$27,VLOOKUP($A21,'첨부#1 물순환분담량원단위'!$A$28:$H$35,COLUMN()/2,0))))</f>
        <v>26.3</v>
      </c>
      <c r="I21" s="149"/>
      <c r="J21" s="148">
        <f>IF($M$10='첨부#1 물순환분담량원단위'!$A$3,VLOOKUP($A21,'첨부#1 물순환분담량원단위'!$A$4:$H$11,COLUMN()/2,0),IF($M$10='첨부#1 물순환분담량원단위'!$A$15,VLOOKUP($A21,'첨부#1 물순환분담량원단위'!$A$16:$H$23,COLUMN()/2,0),IF($M$10='첨부#1 물순환분담량원단위'!$A$27,VLOOKUP($A21,'첨부#1 물순환분담량원단위'!$A$28:$H$35,COLUMN()/2,0))))</f>
        <v>20</v>
      </c>
      <c r="K21" s="149"/>
      <c r="L21" s="148">
        <f>IF($M$10='첨부#1 물순환분담량원단위'!$A$3,VLOOKUP($A21,'첨부#1 물순환분담량원단위'!$A$4:$H$11,COLUMN()/2,0),IF($M$10='첨부#1 물순환분담량원단위'!$A$15,VLOOKUP($A21,'첨부#1 물순환분담량원단위'!$A$16:$H$23,COLUMN()/2,0),IF($M$10='첨부#1 물순환분담량원단위'!$A$27,VLOOKUP($A21,'첨부#1 물순환분담량원단위'!$A$28:$H$35,COLUMN()/2,0))))</f>
        <v>20</v>
      </c>
      <c r="M21" s="149"/>
      <c r="N21" s="148">
        <f>IF($M$10='첨부#1 물순환분담량원단위'!$A$3,VLOOKUP($A21,'첨부#1 물순환분담량원단위'!$A$4:$H$11,COLUMN()/2,0),IF($M$10='첨부#1 물순환분담량원단위'!$A$15,VLOOKUP($A21,'첨부#1 물순환분담량원단위'!$A$16:$H$23,COLUMN()/2,0),IF($M$10='첨부#1 물순환분담량원단위'!$A$27,VLOOKUP($A21,'첨부#1 물순환분담량원단위'!$A$28:$H$35,COLUMN()/2,0))))</f>
        <v>20</v>
      </c>
      <c r="O21" s="149"/>
      <c r="P21" s="148">
        <f>IF($M$10='첨부#1 물순환분담량원단위'!$A$3,VLOOKUP($A21,'첨부#1 물순환분담량원단위'!$A$4:$H$11,COLUMN()/2,0),IF($M$10='첨부#1 물순환분담량원단위'!$A$15,VLOOKUP($A21,'첨부#1 물순환분담량원단위'!$A$16:$H$23,COLUMN()/2,0),IF($M$10='첨부#1 물순환분담량원단위'!$A$27,VLOOKUP($A21,'첨부#1 물순환분담량원단위'!$A$28:$H$35,COLUMN()/2,0))))</f>
        <v>20</v>
      </c>
      <c r="Q21" s="149"/>
    </row>
    <row r="22" spans="1:17" s="2" customFormat="1" ht="19.5" customHeight="1">
      <c r="A22" s="143" t="s">
        <v>14</v>
      </c>
      <c r="B22" s="143"/>
      <c r="C22" s="143"/>
      <c r="D22" s="148">
        <f>IF($M$10='첨부#1 물순환분담량원단위'!$A$3,VLOOKUP($A22,'첨부#1 물순환분담량원단위'!$A$4:$H$11,COLUMN()/2,0),IF($M$10='첨부#1 물순환분담량원단위'!$A$15,VLOOKUP($A22,'첨부#1 물순환분담량원단위'!$A$16:$H$23,COLUMN()/2,0),IF($M$10='첨부#1 물순환분담량원단위'!$A$27,VLOOKUP($A22,'첨부#1 물순환분담량원단위'!$A$28:$H$35,COLUMN()/2,0))))</f>
        <v>22.2</v>
      </c>
      <c r="E22" s="149"/>
      <c r="F22" s="148">
        <f>IF($M$10='첨부#1 물순환분담량원단위'!$A$3,VLOOKUP($A22,'첨부#1 물순환분담량원단위'!$A$4:$H$11,COLUMN()/2,0),IF($M$10='첨부#1 물순환분담량원단위'!$A$15,VLOOKUP($A22,'첨부#1 물순환분담량원단위'!$A$16:$H$23,COLUMN()/2,0),IF($M$10='첨부#1 물순환분담량원단위'!$A$27,VLOOKUP($A22,'첨부#1 물순환분담량원단위'!$A$28:$H$35,COLUMN()/2,0))))</f>
        <v>24.1</v>
      </c>
      <c r="G22" s="149"/>
      <c r="H22" s="148">
        <f>IF($M$10='첨부#1 물순환분담량원단위'!$A$3,VLOOKUP($A22,'첨부#1 물순환분담량원단위'!$A$4:$H$11,COLUMN()/2,0),IF($M$10='첨부#1 물순환분담량원단위'!$A$15,VLOOKUP($A22,'첨부#1 물순환분담량원단위'!$A$16:$H$23,COLUMN()/2,0),IF($M$10='첨부#1 물순환분담량원단위'!$A$27,VLOOKUP($A22,'첨부#1 물순환분담량원단위'!$A$28:$H$35,COLUMN()/2,0))))</f>
        <v>26.3</v>
      </c>
      <c r="I22" s="149"/>
      <c r="J22" s="148">
        <f>IF($M$10='첨부#1 물순환분담량원단위'!$A$3,VLOOKUP($A22,'첨부#1 물순환분담량원단위'!$A$4:$H$11,COLUMN()/2,0),IF($M$10='첨부#1 물순환분담량원단위'!$A$15,VLOOKUP($A22,'첨부#1 물순환분담량원단위'!$A$16:$H$23,COLUMN()/2,0),IF($M$10='첨부#1 물순환분담량원단위'!$A$27,VLOOKUP($A22,'첨부#1 물순환분담량원단위'!$A$28:$H$35,COLUMN()/2,0))))</f>
        <v>20</v>
      </c>
      <c r="K22" s="149"/>
      <c r="L22" s="148">
        <f>IF($M$10='첨부#1 물순환분담량원단위'!$A$3,VLOOKUP($A22,'첨부#1 물순환분담량원단위'!$A$4:$H$11,COLUMN()/2,0),IF($M$10='첨부#1 물순환분담량원단위'!$A$15,VLOOKUP($A22,'첨부#1 물순환분담량원단위'!$A$16:$H$23,COLUMN()/2,0),IF($M$10='첨부#1 물순환분담량원단위'!$A$27,VLOOKUP($A22,'첨부#1 물순환분담량원단위'!$A$28:$H$35,COLUMN()/2,0))))</f>
        <v>20</v>
      </c>
      <c r="M22" s="149"/>
      <c r="N22" s="148">
        <f>IF($M$10='첨부#1 물순환분담량원단위'!$A$3,VLOOKUP($A22,'첨부#1 물순환분담량원단위'!$A$4:$H$11,COLUMN()/2,0),IF($M$10='첨부#1 물순환분담량원단위'!$A$15,VLOOKUP($A22,'첨부#1 물순환분담량원단위'!$A$16:$H$23,COLUMN()/2,0),IF($M$10='첨부#1 물순환분담량원단위'!$A$27,VLOOKUP($A22,'첨부#1 물순환분담량원단위'!$A$28:$H$35,COLUMN()/2,0))))</f>
        <v>20</v>
      </c>
      <c r="O22" s="149"/>
      <c r="P22" s="148">
        <f>IF($M$10='첨부#1 물순환분담량원단위'!$A$3,VLOOKUP($A22,'첨부#1 물순환분담량원단위'!$A$4:$H$11,COLUMN()/2,0),IF($M$10='첨부#1 물순환분담량원단위'!$A$15,VLOOKUP($A22,'첨부#1 물순환분담량원단위'!$A$16:$H$23,COLUMN()/2,0),IF($M$10='첨부#1 물순환분담량원단위'!$A$27,VLOOKUP($A22,'첨부#1 물순환분담량원단위'!$A$28:$H$35,COLUMN()/2,0))))</f>
        <v>20</v>
      </c>
      <c r="Q22" s="149"/>
    </row>
    <row r="23" spans="1:17" s="2" customFormat="1" ht="19.5" customHeight="1">
      <c r="A23" s="143" t="s">
        <v>15</v>
      </c>
      <c r="B23" s="143"/>
      <c r="C23" s="143"/>
      <c r="D23" s="148">
        <f>IF($M$10='첨부#1 물순환분담량원단위'!$A$3,VLOOKUP($A23,'첨부#1 물순환분담량원단위'!$A$4:$H$11,COLUMN()/2,0),IF($M$10='첨부#1 물순환분담량원단위'!$A$15,VLOOKUP($A23,'첨부#1 물순환분담량원단위'!$A$16:$H$23,COLUMN()/2,0),IF($M$10='첨부#1 물순환분담량원단위'!$A$27,VLOOKUP($A23,'첨부#1 물순환분담량원단위'!$A$28:$H$35,COLUMN()/2,0))))</f>
        <v>23.7</v>
      </c>
      <c r="E23" s="149"/>
      <c r="F23" s="148">
        <f>IF($M$10='첨부#1 물순환분담량원단위'!$A$3,VLOOKUP($A23,'첨부#1 물순환분담량원단위'!$A$4:$H$11,COLUMN()/2,0),IF($M$10='첨부#1 물순환분담량원단위'!$A$15,VLOOKUP($A23,'첨부#1 물순환분담량원단위'!$A$16:$H$23,COLUMN()/2,0),IF($M$10='첨부#1 물순환분담량원단위'!$A$27,VLOOKUP($A23,'첨부#1 물순환분담량원단위'!$A$28:$H$35,COLUMN()/2,0))))</f>
        <v>25.5</v>
      </c>
      <c r="G23" s="149"/>
      <c r="H23" s="148">
        <f>IF($M$10='첨부#1 물순환분담량원단위'!$A$3,VLOOKUP($A23,'첨부#1 물순환분담량원단위'!$A$4:$H$11,COLUMN()/2,0),IF($M$10='첨부#1 물순환분담량원단위'!$A$15,VLOOKUP($A23,'첨부#1 물순환분담량원단위'!$A$16:$H$23,COLUMN()/2,0),IF($M$10='첨부#1 물순환분담량원단위'!$A$27,VLOOKUP($A23,'첨부#1 물순환분담량원단위'!$A$28:$H$35,COLUMN()/2,0))))</f>
        <v>27.8</v>
      </c>
      <c r="I23" s="149"/>
      <c r="J23" s="148">
        <f>IF($M$10='첨부#1 물순환분담량원단위'!$A$3,VLOOKUP($A23,'첨부#1 물순환분담량원단위'!$A$4:$H$11,COLUMN()/2,0),IF($M$10='첨부#1 물순환분담량원단위'!$A$15,VLOOKUP($A23,'첨부#1 물순환분담량원단위'!$A$16:$H$23,COLUMN()/2,0),IF($M$10='첨부#1 물순환분담량원단위'!$A$27,VLOOKUP($A23,'첨부#1 물순환분담량원단위'!$A$28:$H$35,COLUMN()/2,0))))</f>
        <v>21.5</v>
      </c>
      <c r="K23" s="149"/>
      <c r="L23" s="148">
        <f>IF($M$10='첨부#1 물순환분담량원단위'!$A$3,VLOOKUP($A23,'첨부#1 물순환분담량원단위'!$A$4:$H$11,COLUMN()/2,0),IF($M$10='첨부#1 물순환분담량원단위'!$A$15,VLOOKUP($A23,'첨부#1 물순환분담량원단위'!$A$16:$H$23,COLUMN()/2,0),IF($M$10='첨부#1 물순환분담량원단위'!$A$27,VLOOKUP($A23,'첨부#1 물순환분담량원단위'!$A$28:$H$35,COLUMN()/2,0))))</f>
        <v>21.5</v>
      </c>
      <c r="M23" s="149"/>
      <c r="N23" s="148">
        <f>IF($M$10='첨부#1 물순환분담량원단위'!$A$3,VLOOKUP($A23,'첨부#1 물순환분담량원단위'!$A$4:$H$11,COLUMN()/2,0),IF($M$10='첨부#1 물순환분담량원단위'!$A$15,VLOOKUP($A23,'첨부#1 물순환분담량원단위'!$A$16:$H$23,COLUMN()/2,0),IF($M$10='첨부#1 물순환분담량원단위'!$A$27,VLOOKUP($A23,'첨부#1 물순환분담량원단위'!$A$28:$H$35,COLUMN()/2,0))))</f>
        <v>21.5</v>
      </c>
      <c r="O23" s="149"/>
      <c r="P23" s="148">
        <f>IF($M$10='첨부#1 물순환분담량원단위'!$A$3,VLOOKUP($A23,'첨부#1 물순환분담량원단위'!$A$4:$H$11,COLUMN()/2,0),IF($M$10='첨부#1 물순환분담량원단위'!$A$15,VLOOKUP($A23,'첨부#1 물순환분담량원단위'!$A$16:$H$23,COLUMN()/2,0),IF($M$10='첨부#1 물순환분담량원단위'!$A$27,VLOOKUP($A23,'첨부#1 물순환분담량원단위'!$A$28:$H$35,COLUMN()/2,0))))</f>
        <v>21.5</v>
      </c>
      <c r="Q23" s="149"/>
    </row>
    <row r="24" spans="1:17" s="2" customFormat="1" ht="18.75">
      <c r="Q24" s="15" t="s">
        <v>117</v>
      </c>
    </row>
    <row r="25" spans="1:17" s="17" customFormat="1" ht="17.25">
      <c r="A25" s="73" t="s">
        <v>140</v>
      </c>
      <c r="B25" s="73"/>
      <c r="C25" s="73"/>
      <c r="D25" s="73"/>
      <c r="E25" s="73"/>
      <c r="F25" s="73"/>
      <c r="G25" s="73"/>
      <c r="Q25" s="40" t="s">
        <v>116</v>
      </c>
    </row>
    <row r="26" spans="1:17" s="2" customFormat="1" ht="30.75" customHeight="1">
      <c r="A26" s="140" t="s">
        <v>1</v>
      </c>
      <c r="B26" s="140"/>
      <c r="C26" s="140"/>
      <c r="D26" s="140" t="s">
        <v>2</v>
      </c>
      <c r="E26" s="140"/>
      <c r="F26" s="140" t="s">
        <v>3</v>
      </c>
      <c r="G26" s="140"/>
      <c r="H26" s="140" t="s">
        <v>4</v>
      </c>
      <c r="I26" s="140"/>
      <c r="J26" s="140" t="s">
        <v>5</v>
      </c>
      <c r="K26" s="140"/>
      <c r="L26" s="140" t="s">
        <v>6</v>
      </c>
      <c r="M26" s="140"/>
      <c r="N26" s="140" t="s">
        <v>7</v>
      </c>
      <c r="O26" s="140"/>
      <c r="P26" s="140" t="s">
        <v>114</v>
      </c>
      <c r="Q26" s="140"/>
    </row>
    <row r="27" spans="1:17" s="2" customFormat="1" ht="19.5" customHeight="1">
      <c r="A27" s="157" t="s">
        <v>8</v>
      </c>
      <c r="B27" s="157"/>
      <c r="C27" s="157"/>
      <c r="D27" s="141"/>
      <c r="E27" s="142"/>
      <c r="F27" s="141"/>
      <c r="G27" s="142"/>
      <c r="H27" s="141"/>
      <c r="I27" s="142"/>
      <c r="J27" s="141"/>
      <c r="K27" s="142"/>
      <c r="L27" s="141"/>
      <c r="M27" s="142"/>
      <c r="N27" s="141"/>
      <c r="O27" s="142"/>
      <c r="P27" s="141"/>
      <c r="Q27" s="142"/>
    </row>
    <row r="28" spans="1:17" s="2" customFormat="1" ht="19.5" customHeight="1">
      <c r="A28" s="157" t="s">
        <v>9</v>
      </c>
      <c r="B28" s="157"/>
      <c r="C28" s="157"/>
      <c r="D28" s="141"/>
      <c r="E28" s="142"/>
      <c r="F28" s="141"/>
      <c r="G28" s="142"/>
      <c r="H28" s="141"/>
      <c r="I28" s="142"/>
      <c r="J28" s="141"/>
      <c r="K28" s="142"/>
      <c r="L28" s="141"/>
      <c r="M28" s="142"/>
      <c r="N28" s="141"/>
      <c r="O28" s="142"/>
      <c r="P28" s="141"/>
      <c r="Q28" s="142"/>
    </row>
    <row r="29" spans="1:17" s="2" customFormat="1" ht="19.5" customHeight="1">
      <c r="A29" s="157" t="s">
        <v>10</v>
      </c>
      <c r="B29" s="157"/>
      <c r="C29" s="157"/>
      <c r="D29" s="141"/>
      <c r="E29" s="142"/>
      <c r="F29" s="141"/>
      <c r="G29" s="142"/>
      <c r="H29" s="141"/>
      <c r="I29" s="142"/>
      <c r="J29" s="141"/>
      <c r="K29" s="142"/>
      <c r="L29" s="141"/>
      <c r="M29" s="142"/>
      <c r="N29" s="141"/>
      <c r="O29" s="142"/>
      <c r="P29" s="141"/>
      <c r="Q29" s="142"/>
    </row>
    <row r="30" spans="1:17" s="2" customFormat="1" ht="19.5" customHeight="1">
      <c r="A30" s="157" t="s">
        <v>11</v>
      </c>
      <c r="B30" s="157"/>
      <c r="C30" s="157"/>
      <c r="D30" s="141"/>
      <c r="E30" s="142"/>
      <c r="F30" s="141"/>
      <c r="G30" s="142"/>
      <c r="H30" s="141"/>
      <c r="I30" s="142"/>
      <c r="J30" s="141"/>
      <c r="K30" s="142"/>
      <c r="L30" s="141"/>
      <c r="M30" s="142"/>
      <c r="N30" s="141"/>
      <c r="O30" s="142"/>
      <c r="P30" s="141"/>
      <c r="Q30" s="142"/>
    </row>
    <row r="31" spans="1:17" s="2" customFormat="1" ht="19.5" customHeight="1">
      <c r="A31" s="163" t="s">
        <v>20</v>
      </c>
      <c r="B31" s="163"/>
      <c r="C31" s="163"/>
      <c r="D31" s="141"/>
      <c r="E31" s="142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41"/>
      <c r="Q31" s="142"/>
    </row>
    <row r="32" spans="1:17" s="2" customFormat="1" ht="19.5" customHeight="1">
      <c r="A32" s="163" t="s">
        <v>21</v>
      </c>
      <c r="B32" s="163"/>
      <c r="C32" s="163"/>
      <c r="D32" s="141"/>
      <c r="E32" s="142"/>
      <c r="F32" s="141"/>
      <c r="G32" s="142"/>
      <c r="H32" s="141"/>
      <c r="I32" s="142"/>
      <c r="J32" s="141"/>
      <c r="K32" s="142"/>
      <c r="L32" s="141"/>
      <c r="M32" s="142"/>
      <c r="N32" s="141"/>
      <c r="O32" s="142"/>
      <c r="P32" s="141"/>
      <c r="Q32" s="142"/>
    </row>
    <row r="33" spans="1:17" s="2" customFormat="1" ht="19.5" customHeight="1">
      <c r="A33" s="157" t="s">
        <v>14</v>
      </c>
      <c r="B33" s="157"/>
      <c r="C33" s="157"/>
      <c r="D33" s="141"/>
      <c r="E33" s="142"/>
      <c r="F33" s="141"/>
      <c r="G33" s="142"/>
      <c r="H33" s="141"/>
      <c r="I33" s="142"/>
      <c r="J33" s="141"/>
      <c r="K33" s="142"/>
      <c r="L33" s="141"/>
      <c r="M33" s="142"/>
      <c r="N33" s="141"/>
      <c r="O33" s="142"/>
      <c r="P33" s="141"/>
      <c r="Q33" s="142"/>
    </row>
    <row r="34" spans="1:17" s="2" customFormat="1" ht="19.5" customHeight="1">
      <c r="A34" s="157" t="s">
        <v>15</v>
      </c>
      <c r="B34" s="157"/>
      <c r="C34" s="157"/>
      <c r="D34" s="141"/>
      <c r="E34" s="142"/>
      <c r="F34" s="141"/>
      <c r="G34" s="142"/>
      <c r="H34" s="141"/>
      <c r="I34" s="142"/>
      <c r="J34" s="141"/>
      <c r="K34" s="142"/>
      <c r="L34" s="141"/>
      <c r="M34" s="142"/>
      <c r="N34" s="141"/>
      <c r="O34" s="142"/>
      <c r="P34" s="141"/>
      <c r="Q34" s="142"/>
    </row>
    <row r="35" spans="1:17" s="2" customFormat="1" ht="19.5" customHeight="1">
      <c r="A35" s="26"/>
      <c r="B35" s="26"/>
      <c r="C35" s="26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17" customFormat="1" ht="14.25">
      <c r="A36" s="73" t="s">
        <v>141</v>
      </c>
      <c r="B36" s="74"/>
      <c r="C36" s="74"/>
      <c r="D36" s="74"/>
      <c r="E36" s="74"/>
      <c r="F36" s="74"/>
      <c r="G36" s="74"/>
      <c r="Q36" s="40" t="s">
        <v>115</v>
      </c>
    </row>
    <row r="37" spans="1:17" s="2" customFormat="1" ht="30.75" customHeight="1">
      <c r="A37" s="140" t="s">
        <v>1</v>
      </c>
      <c r="B37" s="140"/>
      <c r="C37" s="140"/>
      <c r="D37" s="140" t="s">
        <v>2</v>
      </c>
      <c r="E37" s="140"/>
      <c r="F37" s="140" t="s">
        <v>3</v>
      </c>
      <c r="G37" s="140"/>
      <c r="H37" s="140" t="s">
        <v>4</v>
      </c>
      <c r="I37" s="140"/>
      <c r="J37" s="140" t="s">
        <v>5</v>
      </c>
      <c r="K37" s="140"/>
      <c r="L37" s="140" t="s">
        <v>6</v>
      </c>
      <c r="M37" s="140"/>
      <c r="N37" s="140" t="s">
        <v>7</v>
      </c>
      <c r="O37" s="140"/>
      <c r="P37" s="140" t="s">
        <v>114</v>
      </c>
      <c r="Q37" s="140"/>
    </row>
    <row r="38" spans="1:17" s="2" customFormat="1" ht="19.5" customHeight="1">
      <c r="A38" s="143" t="s">
        <v>8</v>
      </c>
      <c r="B38" s="143"/>
      <c r="C38" s="143"/>
      <c r="D38" s="145">
        <f t="shared" ref="D38:D45" si="0">D16*D27/1000</f>
        <v>0</v>
      </c>
      <c r="E38" s="146"/>
      <c r="F38" s="145">
        <f t="shared" ref="F38:F45" si="1">F16*F27/1000</f>
        <v>0</v>
      </c>
      <c r="G38" s="146"/>
      <c r="H38" s="145">
        <f t="shared" ref="H38:H45" si="2">H16*H27/1000</f>
        <v>0</v>
      </c>
      <c r="I38" s="146"/>
      <c r="J38" s="145">
        <f t="shared" ref="J38:J45" si="3">J16*J27/1000</f>
        <v>0</v>
      </c>
      <c r="K38" s="146"/>
      <c r="L38" s="145">
        <f t="shared" ref="L38:L45" si="4">L16*L27/1000</f>
        <v>0</v>
      </c>
      <c r="M38" s="146"/>
      <c r="N38" s="145">
        <f t="shared" ref="N38:N45" si="5">N16*N27/1000</f>
        <v>0</v>
      </c>
      <c r="O38" s="146"/>
      <c r="P38" s="145">
        <f t="shared" ref="P38:P45" si="6">P16*P27/1000</f>
        <v>0</v>
      </c>
      <c r="Q38" s="146"/>
    </row>
    <row r="39" spans="1:17" s="2" customFormat="1" ht="19.5" customHeight="1">
      <c r="A39" s="143" t="s">
        <v>9</v>
      </c>
      <c r="B39" s="143"/>
      <c r="C39" s="143"/>
      <c r="D39" s="145">
        <f t="shared" si="0"/>
        <v>0</v>
      </c>
      <c r="E39" s="146"/>
      <c r="F39" s="145">
        <f t="shared" si="1"/>
        <v>0</v>
      </c>
      <c r="G39" s="146"/>
      <c r="H39" s="145">
        <f t="shared" si="2"/>
        <v>0</v>
      </c>
      <c r="I39" s="146"/>
      <c r="J39" s="145">
        <f t="shared" si="3"/>
        <v>0</v>
      </c>
      <c r="K39" s="146"/>
      <c r="L39" s="145">
        <f t="shared" si="4"/>
        <v>0</v>
      </c>
      <c r="M39" s="146"/>
      <c r="N39" s="145">
        <f t="shared" si="5"/>
        <v>0</v>
      </c>
      <c r="O39" s="146"/>
      <c r="P39" s="145">
        <f t="shared" si="6"/>
        <v>0</v>
      </c>
      <c r="Q39" s="146"/>
    </row>
    <row r="40" spans="1:17" s="2" customFormat="1" ht="19.5" customHeight="1">
      <c r="A40" s="143" t="s">
        <v>10</v>
      </c>
      <c r="B40" s="143"/>
      <c r="C40" s="143"/>
      <c r="D40" s="145">
        <f t="shared" si="0"/>
        <v>0</v>
      </c>
      <c r="E40" s="146"/>
      <c r="F40" s="145">
        <f t="shared" si="1"/>
        <v>0</v>
      </c>
      <c r="G40" s="146"/>
      <c r="H40" s="145">
        <f t="shared" si="2"/>
        <v>0</v>
      </c>
      <c r="I40" s="146"/>
      <c r="J40" s="145">
        <f t="shared" si="3"/>
        <v>0</v>
      </c>
      <c r="K40" s="146"/>
      <c r="L40" s="145">
        <f t="shared" si="4"/>
        <v>0</v>
      </c>
      <c r="M40" s="146"/>
      <c r="N40" s="145">
        <f t="shared" si="5"/>
        <v>0</v>
      </c>
      <c r="O40" s="146"/>
      <c r="P40" s="145">
        <f t="shared" si="6"/>
        <v>0</v>
      </c>
      <c r="Q40" s="146"/>
    </row>
    <row r="41" spans="1:17" s="2" customFormat="1" ht="19.5" customHeight="1">
      <c r="A41" s="143" t="s">
        <v>11</v>
      </c>
      <c r="B41" s="143"/>
      <c r="C41" s="143"/>
      <c r="D41" s="145">
        <f t="shared" si="0"/>
        <v>0</v>
      </c>
      <c r="E41" s="146"/>
      <c r="F41" s="145">
        <f t="shared" si="1"/>
        <v>0</v>
      </c>
      <c r="G41" s="146"/>
      <c r="H41" s="145">
        <f t="shared" si="2"/>
        <v>0</v>
      </c>
      <c r="I41" s="146"/>
      <c r="J41" s="145">
        <f t="shared" si="3"/>
        <v>0</v>
      </c>
      <c r="K41" s="146"/>
      <c r="L41" s="145">
        <f t="shared" si="4"/>
        <v>0</v>
      </c>
      <c r="M41" s="146"/>
      <c r="N41" s="145">
        <f t="shared" si="5"/>
        <v>0</v>
      </c>
      <c r="O41" s="146"/>
      <c r="P41" s="145">
        <f t="shared" si="6"/>
        <v>0</v>
      </c>
      <c r="Q41" s="146"/>
    </row>
    <row r="42" spans="1:17" s="2" customFormat="1" ht="19.5" customHeight="1">
      <c r="A42" s="144" t="s">
        <v>20</v>
      </c>
      <c r="B42" s="144"/>
      <c r="C42" s="144"/>
      <c r="D42" s="145">
        <f t="shared" si="0"/>
        <v>0</v>
      </c>
      <c r="E42" s="146"/>
      <c r="F42" s="145">
        <f t="shared" si="1"/>
        <v>0</v>
      </c>
      <c r="G42" s="146"/>
      <c r="H42" s="145">
        <f t="shared" si="2"/>
        <v>0</v>
      </c>
      <c r="I42" s="146"/>
      <c r="J42" s="145">
        <f t="shared" si="3"/>
        <v>0</v>
      </c>
      <c r="K42" s="146"/>
      <c r="L42" s="145">
        <f t="shared" si="4"/>
        <v>0</v>
      </c>
      <c r="M42" s="146"/>
      <c r="N42" s="145">
        <f t="shared" si="5"/>
        <v>0</v>
      </c>
      <c r="O42" s="146"/>
      <c r="P42" s="145">
        <f t="shared" si="6"/>
        <v>0</v>
      </c>
      <c r="Q42" s="146"/>
    </row>
    <row r="43" spans="1:17" s="2" customFormat="1" ht="19.5" customHeight="1">
      <c r="A43" s="144" t="s">
        <v>21</v>
      </c>
      <c r="B43" s="144"/>
      <c r="C43" s="144"/>
      <c r="D43" s="145">
        <f t="shared" si="0"/>
        <v>0</v>
      </c>
      <c r="E43" s="146"/>
      <c r="F43" s="145">
        <f t="shared" si="1"/>
        <v>0</v>
      </c>
      <c r="G43" s="146"/>
      <c r="H43" s="145">
        <f t="shared" si="2"/>
        <v>0</v>
      </c>
      <c r="I43" s="146"/>
      <c r="J43" s="145">
        <f t="shared" si="3"/>
        <v>0</v>
      </c>
      <c r="K43" s="146"/>
      <c r="L43" s="145">
        <f t="shared" si="4"/>
        <v>0</v>
      </c>
      <c r="M43" s="146"/>
      <c r="N43" s="145">
        <f t="shared" si="5"/>
        <v>0</v>
      </c>
      <c r="O43" s="146"/>
      <c r="P43" s="145">
        <f t="shared" si="6"/>
        <v>0</v>
      </c>
      <c r="Q43" s="146"/>
    </row>
    <row r="44" spans="1:17" s="2" customFormat="1" ht="19.5" customHeight="1">
      <c r="A44" s="143" t="s">
        <v>14</v>
      </c>
      <c r="B44" s="143"/>
      <c r="C44" s="143"/>
      <c r="D44" s="145">
        <f t="shared" si="0"/>
        <v>0</v>
      </c>
      <c r="E44" s="146"/>
      <c r="F44" s="145">
        <f t="shared" si="1"/>
        <v>0</v>
      </c>
      <c r="G44" s="146"/>
      <c r="H44" s="145">
        <f t="shared" si="2"/>
        <v>0</v>
      </c>
      <c r="I44" s="146"/>
      <c r="J44" s="145">
        <f t="shared" si="3"/>
        <v>0</v>
      </c>
      <c r="K44" s="146"/>
      <c r="L44" s="145">
        <f t="shared" si="4"/>
        <v>0</v>
      </c>
      <c r="M44" s="146"/>
      <c r="N44" s="145">
        <f t="shared" si="5"/>
        <v>0</v>
      </c>
      <c r="O44" s="146"/>
      <c r="P44" s="145">
        <f t="shared" si="6"/>
        <v>0</v>
      </c>
      <c r="Q44" s="146"/>
    </row>
    <row r="45" spans="1:17" s="2" customFormat="1" ht="19.5" customHeight="1">
      <c r="A45" s="143" t="s">
        <v>15</v>
      </c>
      <c r="B45" s="143"/>
      <c r="C45" s="143"/>
      <c r="D45" s="145">
        <f t="shared" si="0"/>
        <v>0</v>
      </c>
      <c r="E45" s="146"/>
      <c r="F45" s="145">
        <f t="shared" si="1"/>
        <v>0</v>
      </c>
      <c r="G45" s="146"/>
      <c r="H45" s="145">
        <f t="shared" si="2"/>
        <v>0</v>
      </c>
      <c r="I45" s="146"/>
      <c r="J45" s="145">
        <f t="shared" si="3"/>
        <v>0</v>
      </c>
      <c r="K45" s="146"/>
      <c r="L45" s="145">
        <f t="shared" si="4"/>
        <v>0</v>
      </c>
      <c r="M45" s="146"/>
      <c r="N45" s="145">
        <f t="shared" si="5"/>
        <v>0</v>
      </c>
      <c r="O45" s="146"/>
      <c r="P45" s="145">
        <f t="shared" si="6"/>
        <v>0</v>
      </c>
      <c r="Q45" s="146"/>
    </row>
    <row r="46" spans="1:17" s="2" customFormat="1" ht="18.75"/>
    <row r="47" spans="1:17" s="2" customFormat="1" ht="18.75">
      <c r="H47" s="147"/>
      <c r="I47" s="147"/>
      <c r="J47" s="147"/>
      <c r="K47" s="147"/>
      <c r="L47" s="147"/>
      <c r="M47" s="147"/>
      <c r="N47" s="17"/>
      <c r="O47" s="17"/>
      <c r="P47" s="17"/>
      <c r="Q47" s="17"/>
    </row>
    <row r="48" spans="1:17" s="2" customFormat="1" ht="17.25" customHeight="1">
      <c r="H48" s="58"/>
      <c r="I48" s="58"/>
      <c r="J48" s="58"/>
      <c r="K48" s="58"/>
      <c r="L48" s="58"/>
      <c r="M48" s="58"/>
      <c r="N48" s="17"/>
      <c r="O48" s="17"/>
      <c r="P48" s="17"/>
      <c r="Q48" s="17"/>
    </row>
  </sheetData>
  <mergeCells count="233">
    <mergeCell ref="A28:C28"/>
    <mergeCell ref="D28:E28"/>
    <mergeCell ref="F28:G28"/>
    <mergeCell ref="H28:I28"/>
    <mergeCell ref="A29:C29"/>
    <mergeCell ref="J27:K27"/>
    <mergeCell ref="H29:I29"/>
    <mergeCell ref="L34:M34"/>
    <mergeCell ref="P30:Q30"/>
    <mergeCell ref="N34:O34"/>
    <mergeCell ref="L30:M30"/>
    <mergeCell ref="N30:O30"/>
    <mergeCell ref="L28:M28"/>
    <mergeCell ref="N28:O28"/>
    <mergeCell ref="P34:Q34"/>
    <mergeCell ref="P28:Q28"/>
    <mergeCell ref="P33:Q33"/>
    <mergeCell ref="N29:O29"/>
    <mergeCell ref="P29:Q29"/>
    <mergeCell ref="D29:E29"/>
    <mergeCell ref="F29:G29"/>
    <mergeCell ref="A3:Q3"/>
    <mergeCell ref="A34:C34"/>
    <mergeCell ref="D34:E34"/>
    <mergeCell ref="F34:G34"/>
    <mergeCell ref="H34:I34"/>
    <mergeCell ref="J34:K34"/>
    <mergeCell ref="L32:M32"/>
    <mergeCell ref="N32:O32"/>
    <mergeCell ref="P32:Q32"/>
    <mergeCell ref="A33:C33"/>
    <mergeCell ref="N31:O31"/>
    <mergeCell ref="P31:Q31"/>
    <mergeCell ref="A30:C30"/>
    <mergeCell ref="D30:E30"/>
    <mergeCell ref="F30:G30"/>
    <mergeCell ref="H30:I30"/>
    <mergeCell ref="J30:K30"/>
    <mergeCell ref="A31:C31"/>
    <mergeCell ref="A32:C32"/>
    <mergeCell ref="D32:E32"/>
    <mergeCell ref="P27:Q27"/>
    <mergeCell ref="P26:Q26"/>
    <mergeCell ref="A12:E12"/>
    <mergeCell ref="L27:M27"/>
    <mergeCell ref="P22:Q22"/>
    <mergeCell ref="P23:Q23"/>
    <mergeCell ref="N17:O17"/>
    <mergeCell ref="N18:O18"/>
    <mergeCell ref="N19:O19"/>
    <mergeCell ref="N20:O20"/>
    <mergeCell ref="N21:O21"/>
    <mergeCell ref="J19:K19"/>
    <mergeCell ref="J20:K20"/>
    <mergeCell ref="J21:K21"/>
    <mergeCell ref="N22:O22"/>
    <mergeCell ref="N23:O23"/>
    <mergeCell ref="P17:Q17"/>
    <mergeCell ref="P18:Q18"/>
    <mergeCell ref="P19:Q19"/>
    <mergeCell ref="P20:Q20"/>
    <mergeCell ref="P21:Q21"/>
    <mergeCell ref="L18:M18"/>
    <mergeCell ref="L19:M19"/>
    <mergeCell ref="L20:M20"/>
    <mergeCell ref="A26:C26"/>
    <mergeCell ref="A27:C27"/>
    <mergeCell ref="D27:E27"/>
    <mergeCell ref="F27:G27"/>
    <mergeCell ref="H27:I27"/>
    <mergeCell ref="F6:I6"/>
    <mergeCell ref="K6:L6"/>
    <mergeCell ref="K10:L10"/>
    <mergeCell ref="M6:Q6"/>
    <mergeCell ref="M10:Q10"/>
    <mergeCell ref="M12:Q12"/>
    <mergeCell ref="P15:Q15"/>
    <mergeCell ref="N15:O15"/>
    <mergeCell ref="P16:Q16"/>
    <mergeCell ref="N16:O16"/>
    <mergeCell ref="J15:K15"/>
    <mergeCell ref="J16:K16"/>
    <mergeCell ref="A22:C22"/>
    <mergeCell ref="L22:M22"/>
    <mergeCell ref="H16:I16"/>
    <mergeCell ref="F16:G16"/>
    <mergeCell ref="L16:M16"/>
    <mergeCell ref="J23:K23"/>
    <mergeCell ref="L17:M17"/>
    <mergeCell ref="H20:I20"/>
    <mergeCell ref="L21:M21"/>
    <mergeCell ref="F17:G17"/>
    <mergeCell ref="F18:G18"/>
    <mergeCell ref="F22:G22"/>
    <mergeCell ref="F23:G23"/>
    <mergeCell ref="H21:I21"/>
    <mergeCell ref="D20:E20"/>
    <mergeCell ref="H17:I17"/>
    <mergeCell ref="H18:I18"/>
    <mergeCell ref="H19:I19"/>
    <mergeCell ref="H22:I22"/>
    <mergeCell ref="H23:I23"/>
    <mergeCell ref="J22:K22"/>
    <mergeCell ref="A37:C37"/>
    <mergeCell ref="D37:E37"/>
    <mergeCell ref="F37:G37"/>
    <mergeCell ref="A6:E6"/>
    <mergeCell ref="A8:E8"/>
    <mergeCell ref="A10:E10"/>
    <mergeCell ref="D17:E17"/>
    <mergeCell ref="D18:E18"/>
    <mergeCell ref="D19:E19"/>
    <mergeCell ref="D21:E21"/>
    <mergeCell ref="D22:E22"/>
    <mergeCell ref="D23:E23"/>
    <mergeCell ref="A17:C17"/>
    <mergeCell ref="A18:C18"/>
    <mergeCell ref="A19:C19"/>
    <mergeCell ref="F19:G19"/>
    <mergeCell ref="F20:G20"/>
    <mergeCell ref="F21:G21"/>
    <mergeCell ref="F10:H10"/>
    <mergeCell ref="F12:H12"/>
    <mergeCell ref="A20:C20"/>
    <mergeCell ref="A21:C21"/>
    <mergeCell ref="A23:C23"/>
    <mergeCell ref="F8:Q8"/>
    <mergeCell ref="H47:I47"/>
    <mergeCell ref="J47:K47"/>
    <mergeCell ref="L47:M47"/>
    <mergeCell ref="A15:C15"/>
    <mergeCell ref="A16:C16"/>
    <mergeCell ref="D15:E15"/>
    <mergeCell ref="F15:G15"/>
    <mergeCell ref="H15:I15"/>
    <mergeCell ref="L15:M15"/>
    <mergeCell ref="D16:E16"/>
    <mergeCell ref="A38:C38"/>
    <mergeCell ref="D38:E38"/>
    <mergeCell ref="F38:G38"/>
    <mergeCell ref="J38:K38"/>
    <mergeCell ref="L38:M38"/>
    <mergeCell ref="A39:C39"/>
    <mergeCell ref="D39:E39"/>
    <mergeCell ref="F39:G39"/>
    <mergeCell ref="D41:E41"/>
    <mergeCell ref="F41:G41"/>
    <mergeCell ref="L45:M45"/>
    <mergeCell ref="L23:M23"/>
    <mergeCell ref="J17:K17"/>
    <mergeCell ref="J18:K18"/>
    <mergeCell ref="P42:Q42"/>
    <mergeCell ref="H42:I42"/>
    <mergeCell ref="H37:I37"/>
    <mergeCell ref="J37:K37"/>
    <mergeCell ref="L37:M37"/>
    <mergeCell ref="N37:O37"/>
    <mergeCell ref="P37:Q37"/>
    <mergeCell ref="P38:Q38"/>
    <mergeCell ref="P41:Q41"/>
    <mergeCell ref="H39:I39"/>
    <mergeCell ref="J39:K39"/>
    <mergeCell ref="L39:M39"/>
    <mergeCell ref="N39:O39"/>
    <mergeCell ref="P39:Q39"/>
    <mergeCell ref="H41:I41"/>
    <mergeCell ref="J41:K41"/>
    <mergeCell ref="L41:M41"/>
    <mergeCell ref="N41:O41"/>
    <mergeCell ref="J40:K40"/>
    <mergeCell ref="L40:M40"/>
    <mergeCell ref="N40:O40"/>
    <mergeCell ref="P40:Q40"/>
    <mergeCell ref="N45:O45"/>
    <mergeCell ref="P45:Q45"/>
    <mergeCell ref="H44:I44"/>
    <mergeCell ref="A43:C43"/>
    <mergeCell ref="D43:E43"/>
    <mergeCell ref="F43:G43"/>
    <mergeCell ref="J43:K43"/>
    <mergeCell ref="L43:M43"/>
    <mergeCell ref="N43:O43"/>
    <mergeCell ref="P44:Q44"/>
    <mergeCell ref="A45:C45"/>
    <mergeCell ref="D45:E45"/>
    <mergeCell ref="F45:G45"/>
    <mergeCell ref="H45:I45"/>
    <mergeCell ref="J45:K45"/>
    <mergeCell ref="J44:K44"/>
    <mergeCell ref="L44:M44"/>
    <mergeCell ref="N44:O44"/>
    <mergeCell ref="H43:I43"/>
    <mergeCell ref="P43:Q43"/>
    <mergeCell ref="A44:C44"/>
    <mergeCell ref="D44:E44"/>
    <mergeCell ref="F44:G44"/>
    <mergeCell ref="A41:C41"/>
    <mergeCell ref="A42:C42"/>
    <mergeCell ref="D42:E42"/>
    <mergeCell ref="F42:G42"/>
    <mergeCell ref="J42:K42"/>
    <mergeCell ref="L42:M42"/>
    <mergeCell ref="N42:O42"/>
    <mergeCell ref="N38:O38"/>
    <mergeCell ref="H38:I38"/>
    <mergeCell ref="A40:C40"/>
    <mergeCell ref="D40:E40"/>
    <mergeCell ref="F40:G40"/>
    <mergeCell ref="H40:I40"/>
    <mergeCell ref="D26:E26"/>
    <mergeCell ref="F26:G26"/>
    <mergeCell ref="H26:I26"/>
    <mergeCell ref="J26:K26"/>
    <mergeCell ref="N26:O26"/>
    <mergeCell ref="H32:I32"/>
    <mergeCell ref="L26:M26"/>
    <mergeCell ref="H33:I33"/>
    <mergeCell ref="J33:K33"/>
    <mergeCell ref="L33:M33"/>
    <mergeCell ref="D33:E33"/>
    <mergeCell ref="F33:G33"/>
    <mergeCell ref="F32:G32"/>
    <mergeCell ref="H31:I31"/>
    <mergeCell ref="J31:K31"/>
    <mergeCell ref="L31:M31"/>
    <mergeCell ref="J29:K29"/>
    <mergeCell ref="L29:M29"/>
    <mergeCell ref="N27:O27"/>
    <mergeCell ref="D31:E31"/>
    <mergeCell ref="F31:G31"/>
    <mergeCell ref="N33:O33"/>
    <mergeCell ref="J32:K32"/>
    <mergeCell ref="J28:K2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'첨부#3 토양투수능'!$A$23:$A$34</xm:f>
          </x14:formula1>
          <xm:sqref>M12:Q12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0"/>
  <sheetViews>
    <sheetView view="pageBreakPreview" topLeftCell="AE43" zoomScaleNormal="100" zoomScaleSheetLayoutView="100" workbookViewId="0">
      <selection activeCell="BB12" sqref="BB12"/>
    </sheetView>
  </sheetViews>
  <sheetFormatPr defaultColWidth="5.625" defaultRowHeight="25.5"/>
  <cols>
    <col min="1" max="1" width="7.625" style="6" customWidth="1"/>
    <col min="2" max="5" width="4.625" style="6" customWidth="1"/>
    <col min="6" max="6" width="11.5" style="6" customWidth="1"/>
    <col min="7" max="8" width="11.125" style="6" customWidth="1"/>
    <col min="9" max="16" width="8.125" style="6" customWidth="1"/>
    <col min="17" max="17" width="20.5" style="6" customWidth="1"/>
    <col min="18" max="18" width="9.75" style="6" customWidth="1"/>
    <col min="19" max="19" width="7.625" style="6" customWidth="1"/>
    <col min="20" max="23" width="4.625" style="6" customWidth="1"/>
    <col min="24" max="24" width="11.5" style="6" customWidth="1"/>
    <col min="25" max="26" width="11.125" style="6" customWidth="1"/>
    <col min="27" max="34" width="8.125" style="6" customWidth="1"/>
    <col min="35" max="35" width="20.5" style="6" customWidth="1"/>
    <col min="36" max="36" width="9.75" style="6" customWidth="1"/>
    <col min="37" max="37" width="7.625" style="6" customWidth="1"/>
    <col min="38" max="41" width="4.625" style="6" customWidth="1"/>
    <col min="42" max="42" width="11.5" style="6" customWidth="1"/>
    <col min="43" max="44" width="11.125" style="6" customWidth="1"/>
    <col min="45" max="52" width="8.125" style="6" customWidth="1"/>
    <col min="53" max="53" width="20.5" style="6" customWidth="1"/>
    <col min="54" max="54" width="9.75" style="6" customWidth="1"/>
    <col min="55" max="56" width="5.625" style="6"/>
    <col min="57" max="57" width="15" style="6" bestFit="1" customWidth="1"/>
    <col min="58" max="58" width="10.875" style="124" bestFit="1" customWidth="1"/>
    <col min="59" max="16384" width="5.625" style="6"/>
  </cols>
  <sheetData>
    <row r="1" spans="1:63" ht="15" customHeight="1">
      <c r="A1" s="2"/>
      <c r="S1" s="2"/>
      <c r="AK1" s="2"/>
    </row>
    <row r="2" spans="1:63" s="5" customFormat="1" ht="20.25">
      <c r="A2" s="45" t="s">
        <v>147</v>
      </c>
      <c r="S2" s="45" t="s">
        <v>147</v>
      </c>
      <c r="AK2" s="45" t="s">
        <v>147</v>
      </c>
      <c r="BF2" s="124"/>
    </row>
    <row r="3" spans="1:63">
      <c r="J3" s="164" t="s">
        <v>75</v>
      </c>
      <c r="K3" s="164"/>
      <c r="L3" s="164"/>
      <c r="M3" s="164"/>
      <c r="N3" s="164"/>
      <c r="O3" s="164"/>
      <c r="P3" s="164"/>
      <c r="Q3" s="164"/>
      <c r="R3" s="164"/>
      <c r="AB3" s="164" t="s">
        <v>75</v>
      </c>
      <c r="AC3" s="164"/>
      <c r="AD3" s="164"/>
      <c r="AE3" s="164"/>
      <c r="AF3" s="164"/>
      <c r="AG3" s="164"/>
      <c r="AH3" s="164"/>
      <c r="AI3" s="164"/>
      <c r="AJ3" s="164"/>
      <c r="AT3" s="164" t="s">
        <v>75</v>
      </c>
      <c r="AU3" s="164"/>
      <c r="AV3" s="164"/>
      <c r="AW3" s="164"/>
      <c r="AX3" s="164"/>
      <c r="AY3" s="164"/>
      <c r="AZ3" s="164"/>
      <c r="BA3" s="164"/>
      <c r="BB3" s="164"/>
    </row>
    <row r="4" spans="1:63">
      <c r="J4" s="49"/>
      <c r="K4" s="49"/>
      <c r="L4" s="49"/>
      <c r="M4" s="49"/>
      <c r="N4" s="49"/>
      <c r="O4" s="49"/>
      <c r="P4" s="49"/>
      <c r="Q4" s="49"/>
      <c r="R4" s="49"/>
      <c r="AB4" s="49"/>
      <c r="AC4" s="49"/>
      <c r="AD4" s="49"/>
      <c r="AE4" s="49"/>
      <c r="AF4" s="49"/>
      <c r="AG4" s="49"/>
      <c r="AH4" s="49"/>
      <c r="AI4" s="49"/>
      <c r="AJ4" s="49"/>
      <c r="AT4" s="21"/>
      <c r="AU4" s="21"/>
      <c r="AV4" s="21"/>
      <c r="AW4" s="21"/>
      <c r="AX4" s="21"/>
      <c r="AY4" s="21"/>
      <c r="AZ4" s="21"/>
      <c r="BA4" s="21"/>
      <c r="BB4" s="21"/>
    </row>
    <row r="5" spans="1:63" ht="24.95" customHeight="1" thickBot="1">
      <c r="A5" s="2" t="s">
        <v>104</v>
      </c>
      <c r="S5" s="2" t="s">
        <v>106</v>
      </c>
      <c r="AK5" s="2" t="s">
        <v>109</v>
      </c>
    </row>
    <row r="6" spans="1:63" s="2" customFormat="1" ht="30.95" customHeight="1" thickBot="1">
      <c r="A6" s="166" t="s">
        <v>144</v>
      </c>
      <c r="B6" s="167"/>
      <c r="C6" s="167"/>
      <c r="D6" s="167"/>
      <c r="E6" s="167"/>
      <c r="F6" s="92"/>
      <c r="G6" s="121" t="s">
        <v>206</v>
      </c>
      <c r="H6" s="123"/>
      <c r="I6" s="177" t="s">
        <v>143</v>
      </c>
      <c r="J6" s="177"/>
      <c r="K6" s="177"/>
      <c r="L6" s="177"/>
      <c r="M6" s="172"/>
      <c r="N6" s="172"/>
      <c r="O6" s="172"/>
      <c r="P6" s="172"/>
      <c r="Q6" s="122" t="s">
        <v>145</v>
      </c>
      <c r="R6" s="80">
        <f>ROUND(F6*M6/1000,1)</f>
        <v>0</v>
      </c>
      <c r="S6" s="166" t="s">
        <v>144</v>
      </c>
      <c r="T6" s="167"/>
      <c r="U6" s="167"/>
      <c r="V6" s="167"/>
      <c r="W6" s="167"/>
      <c r="X6" s="92"/>
      <c r="Y6" s="166" t="s">
        <v>143</v>
      </c>
      <c r="Z6" s="167"/>
      <c r="AA6" s="167"/>
      <c r="AB6" s="167"/>
      <c r="AC6" s="167"/>
      <c r="AD6" s="168"/>
      <c r="AE6" s="169"/>
      <c r="AF6" s="170"/>
      <c r="AG6" s="170"/>
      <c r="AH6" s="171"/>
      <c r="AI6" s="86" t="s">
        <v>145</v>
      </c>
      <c r="AJ6" s="80">
        <f>ROUND(X6*AE6/1000,1)</f>
        <v>0</v>
      </c>
      <c r="AK6" s="166" t="s">
        <v>144</v>
      </c>
      <c r="AL6" s="167"/>
      <c r="AM6" s="167"/>
      <c r="AN6" s="167"/>
      <c r="AO6" s="167"/>
      <c r="AP6" s="92"/>
      <c r="AQ6" s="166" t="s">
        <v>143</v>
      </c>
      <c r="AR6" s="167"/>
      <c r="AS6" s="167"/>
      <c r="AT6" s="167"/>
      <c r="AU6" s="167"/>
      <c r="AV6" s="168"/>
      <c r="AW6" s="169"/>
      <c r="AX6" s="170"/>
      <c r="AY6" s="170"/>
      <c r="AZ6" s="171"/>
      <c r="BA6" s="86" t="s">
        <v>145</v>
      </c>
      <c r="BB6" s="80">
        <f>ROUND(AP6*AW6/1000,1)</f>
        <v>0</v>
      </c>
    </row>
    <row r="7" spans="1:63" s="70" customFormat="1" ht="15" customHeight="1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  <c r="R7" s="69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9"/>
      <c r="AJ7" s="69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9"/>
      <c r="BB7" s="69"/>
    </row>
    <row r="8" spans="1:63" s="17" customFormat="1" ht="51" customHeight="1">
      <c r="A8" s="81" t="s">
        <v>22</v>
      </c>
      <c r="B8" s="173" t="s">
        <v>27</v>
      </c>
      <c r="C8" s="173"/>
      <c r="D8" s="173"/>
      <c r="E8" s="173"/>
      <c r="F8" s="82" t="s">
        <v>205</v>
      </c>
      <c r="G8" s="83" t="s">
        <v>204</v>
      </c>
      <c r="H8" s="84" t="s">
        <v>63</v>
      </c>
      <c r="I8" s="84" t="s">
        <v>65</v>
      </c>
      <c r="J8" s="84" t="s">
        <v>66</v>
      </c>
      <c r="K8" s="84" t="s">
        <v>67</v>
      </c>
      <c r="L8" s="84" t="s">
        <v>68</v>
      </c>
      <c r="M8" s="84" t="s">
        <v>69</v>
      </c>
      <c r="N8" s="84" t="s">
        <v>70</v>
      </c>
      <c r="O8" s="84" t="s">
        <v>71</v>
      </c>
      <c r="P8" s="85" t="s">
        <v>72</v>
      </c>
      <c r="Q8" s="81" t="s">
        <v>29</v>
      </c>
      <c r="R8" s="82" t="s">
        <v>135</v>
      </c>
      <c r="S8" s="81" t="s">
        <v>22</v>
      </c>
      <c r="T8" s="173" t="s">
        <v>27</v>
      </c>
      <c r="U8" s="173"/>
      <c r="V8" s="173"/>
      <c r="W8" s="173"/>
      <c r="X8" s="82" t="s">
        <v>205</v>
      </c>
      <c r="Y8" s="83" t="s">
        <v>204</v>
      </c>
      <c r="Z8" s="84" t="s">
        <v>63</v>
      </c>
      <c r="AA8" s="84" t="s">
        <v>65</v>
      </c>
      <c r="AB8" s="84" t="s">
        <v>66</v>
      </c>
      <c r="AC8" s="84" t="s">
        <v>67</v>
      </c>
      <c r="AD8" s="84" t="s">
        <v>68</v>
      </c>
      <c r="AE8" s="84" t="s">
        <v>69</v>
      </c>
      <c r="AF8" s="84" t="s">
        <v>70</v>
      </c>
      <c r="AG8" s="84" t="s">
        <v>71</v>
      </c>
      <c r="AH8" s="85" t="s">
        <v>72</v>
      </c>
      <c r="AI8" s="81" t="s">
        <v>29</v>
      </c>
      <c r="AJ8" s="82" t="s">
        <v>135</v>
      </c>
      <c r="AK8" s="81" t="s">
        <v>22</v>
      </c>
      <c r="AL8" s="173" t="s">
        <v>27</v>
      </c>
      <c r="AM8" s="173"/>
      <c r="AN8" s="173"/>
      <c r="AO8" s="173"/>
      <c r="AP8" s="82" t="s">
        <v>205</v>
      </c>
      <c r="AQ8" s="83" t="s">
        <v>204</v>
      </c>
      <c r="AR8" s="84" t="s">
        <v>63</v>
      </c>
      <c r="AS8" s="84" t="s">
        <v>65</v>
      </c>
      <c r="AT8" s="84" t="s">
        <v>66</v>
      </c>
      <c r="AU8" s="84" t="s">
        <v>67</v>
      </c>
      <c r="AV8" s="84" t="s">
        <v>68</v>
      </c>
      <c r="AW8" s="84" t="s">
        <v>69</v>
      </c>
      <c r="AX8" s="84" t="s">
        <v>70</v>
      </c>
      <c r="AY8" s="84" t="s">
        <v>71</v>
      </c>
      <c r="AZ8" s="85" t="s">
        <v>72</v>
      </c>
      <c r="BA8" s="81" t="s">
        <v>29</v>
      </c>
      <c r="BB8" s="82" t="s">
        <v>135</v>
      </c>
    </row>
    <row r="9" spans="1:63" s="94" customFormat="1" ht="24.95" customHeight="1">
      <c r="A9" s="174" t="s">
        <v>23</v>
      </c>
      <c r="B9" s="165" t="s">
        <v>157</v>
      </c>
      <c r="C9" s="165"/>
      <c r="D9" s="165"/>
      <c r="E9" s="165"/>
      <c r="F9" s="97"/>
      <c r="G9" s="98" t="s">
        <v>102</v>
      </c>
      <c r="H9" s="112" t="s">
        <v>101</v>
      </c>
      <c r="I9" s="37">
        <v>0</v>
      </c>
      <c r="J9" s="37">
        <v>0</v>
      </c>
      <c r="K9" s="38">
        <v>0</v>
      </c>
      <c r="L9" s="37">
        <v>0</v>
      </c>
      <c r="M9" s="38">
        <v>0</v>
      </c>
      <c r="N9" s="38">
        <v>0</v>
      </c>
      <c r="O9" s="115">
        <v>0</v>
      </c>
      <c r="P9" s="77">
        <v>0</v>
      </c>
      <c r="Q9" s="133">
        <v>0</v>
      </c>
      <c r="R9" s="134">
        <f>ROUND(((I9*J9)*(K9+$BF$10*L9+$BF$11*M9+$BF$12*N9+2*(VLOOKUP(G9,'첨부#3 토양투수능'!$A$23:$D$34,4,0)+VLOOKUP('&lt;참고&gt; 전산계산_시설설계용량 산출'!H9,'첨부#3 토양투수능'!$A$23:$D$34,4,0))/1000)+(P9/2)*(P9/2)*PI()*J9*(1-$BF$11))*Q9,1)</f>
        <v>0</v>
      </c>
      <c r="S9" s="174" t="s">
        <v>23</v>
      </c>
      <c r="T9" s="165" t="s">
        <v>157</v>
      </c>
      <c r="U9" s="165"/>
      <c r="V9" s="165"/>
      <c r="W9" s="165"/>
      <c r="X9" s="97"/>
      <c r="Y9" s="98" t="s">
        <v>102</v>
      </c>
      <c r="Z9" s="112" t="s">
        <v>101</v>
      </c>
      <c r="AA9" s="37">
        <v>0</v>
      </c>
      <c r="AB9" s="37">
        <v>0</v>
      </c>
      <c r="AC9" s="38">
        <v>0</v>
      </c>
      <c r="AD9" s="37">
        <v>0</v>
      </c>
      <c r="AE9" s="38">
        <v>0</v>
      </c>
      <c r="AF9" s="38">
        <v>0</v>
      </c>
      <c r="AG9" s="115">
        <v>0</v>
      </c>
      <c r="AH9" s="77">
        <v>0</v>
      </c>
      <c r="AI9" s="133">
        <v>0</v>
      </c>
      <c r="AJ9" s="134">
        <f>ROUND(((AA9*AB9)*(AC9+$BF$10*AD9+$BF$11*AE9+$BF$12*AF9+2*(VLOOKUP(Y9,'첨부#3 토양투수능'!$A$23:$D$34,4,0)+VLOOKUP('&lt;참고&gt; 전산계산_시설설계용량 산출'!Z9,'첨부#3 토양투수능'!$A$23:$D$34,4,0))/1000)+(AH9/2)*(AH9/2)*PI()*AB9*(1-$BF$11))*AI9,1)</f>
        <v>0</v>
      </c>
      <c r="AK9" s="174" t="s">
        <v>23</v>
      </c>
      <c r="AL9" s="165" t="s">
        <v>157</v>
      </c>
      <c r="AM9" s="165"/>
      <c r="AN9" s="165"/>
      <c r="AO9" s="165"/>
      <c r="AP9" s="97"/>
      <c r="AQ9" s="98" t="s">
        <v>102</v>
      </c>
      <c r="AR9" s="128" t="s">
        <v>101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116">
        <v>0</v>
      </c>
      <c r="AZ9" s="77">
        <v>0</v>
      </c>
      <c r="BA9" s="133">
        <v>0</v>
      </c>
      <c r="BB9" s="134">
        <f>ROUND(((AS9*AT9)*(AU9+$BF$10*AV9+$BF$11*AW9+$BF$12*AX9+2*(VLOOKUP(AQ9,'첨부#3 토양투수능'!$A$23:$D$34,4,0)+VLOOKUP('&lt;참고&gt; 전산계산_시설설계용량 산출'!AR9,'첨부#3 토양투수능'!$A$23:$D$34,4,0))/1000)+(AZ9/2)*(AZ9/2)*PI()*AT9*(1-$BF$11))*BA9,1)</f>
        <v>0</v>
      </c>
      <c r="BE9" s="191" t="s">
        <v>213</v>
      </c>
      <c r="BF9" s="191"/>
    </row>
    <row r="10" spans="1:63" s="17" customFormat="1" ht="24.95" customHeight="1">
      <c r="A10" s="175"/>
      <c r="B10" s="165" t="s">
        <v>158</v>
      </c>
      <c r="C10" s="165"/>
      <c r="D10" s="165"/>
      <c r="E10" s="165"/>
      <c r="F10" s="75"/>
      <c r="G10" s="111" t="s">
        <v>101</v>
      </c>
      <c r="H10" s="112" t="s">
        <v>101</v>
      </c>
      <c r="I10" s="37">
        <v>0</v>
      </c>
      <c r="J10" s="37">
        <v>0</v>
      </c>
      <c r="K10" s="38">
        <v>0</v>
      </c>
      <c r="L10" s="37">
        <v>0</v>
      </c>
      <c r="M10" s="38">
        <v>0</v>
      </c>
      <c r="N10" s="38">
        <v>0</v>
      </c>
      <c r="O10" s="115">
        <v>0</v>
      </c>
      <c r="P10" s="77">
        <v>0</v>
      </c>
      <c r="Q10" s="133">
        <v>0</v>
      </c>
      <c r="R10" s="89">
        <f>ROUND(((I10*J10)*(K10+$BF$10*L10+$BF$11*M10+$BF$12*N10+2*(VLOOKUP(G10,'첨부#3 토양투수능'!$A$23:$D$34,4,0)+VLOOKUP('&lt;참고&gt; 전산계산_시설설계용량 산출'!H10,'첨부#3 토양투수능'!$A$23:$D$34,4,0))/1000)+(P10/2)*(P10/2)*PI()*J10*(1-$BF$11))*Q10,1)</f>
        <v>0</v>
      </c>
      <c r="S10" s="175"/>
      <c r="T10" s="165" t="s">
        <v>158</v>
      </c>
      <c r="U10" s="165"/>
      <c r="V10" s="165"/>
      <c r="W10" s="165"/>
      <c r="X10" s="75"/>
      <c r="Y10" s="111" t="s">
        <v>101</v>
      </c>
      <c r="Z10" s="112" t="s">
        <v>101</v>
      </c>
      <c r="AA10" s="37">
        <v>0</v>
      </c>
      <c r="AB10" s="37">
        <v>0</v>
      </c>
      <c r="AC10" s="38">
        <v>0</v>
      </c>
      <c r="AD10" s="37">
        <v>0</v>
      </c>
      <c r="AE10" s="38">
        <v>0</v>
      </c>
      <c r="AF10" s="38">
        <v>0</v>
      </c>
      <c r="AG10" s="115">
        <v>0</v>
      </c>
      <c r="AH10" s="77">
        <v>0</v>
      </c>
      <c r="AI10" s="133">
        <v>0</v>
      </c>
      <c r="AJ10" s="89">
        <f>ROUND(((AA10*AB10)*(AC10+$BF$10*AD10+$BF$11*AE10+$BF$12*AF10+2*(VLOOKUP(Y10,'첨부#3 토양투수능'!$A$23:$D$34,4,0)+VLOOKUP('&lt;참고&gt; 전산계산_시설설계용량 산출'!Z10,'첨부#3 토양투수능'!$A$23:$D$34,4,0))/1000)+(AH10/2)*(AH10/2)*PI()*AB10*(1-$BF$11))*AI10,1)</f>
        <v>0</v>
      </c>
      <c r="AK10" s="175"/>
      <c r="AL10" s="165" t="s">
        <v>158</v>
      </c>
      <c r="AM10" s="165"/>
      <c r="AN10" s="165"/>
      <c r="AO10" s="165"/>
      <c r="AP10" s="75"/>
      <c r="AQ10" s="127" t="s">
        <v>101</v>
      </c>
      <c r="AR10" s="136" t="s">
        <v>101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116">
        <v>0</v>
      </c>
      <c r="AZ10" s="77">
        <v>0</v>
      </c>
      <c r="BA10" s="133">
        <v>0</v>
      </c>
      <c r="BB10" s="89">
        <f>ROUND(((AS10*AT10)*(AU10+$BF$10*AV10+$BF$11*AW10+$BF$12*AX10+2*(VLOOKUP(AQ10,'첨부#3 토양투수능'!$A$23:$D$34,4,0)+VLOOKUP('&lt;참고&gt; 전산계산_시설설계용량 산출'!AR10,'첨부#3 토양투수능'!$A$23:$D$34,4,0))/1000)+(AZ10/2)*(AZ10/2)*PI()*AT10*(1-$BF$11))*BA10,1)</f>
        <v>0</v>
      </c>
      <c r="BE10" s="130" t="s">
        <v>207</v>
      </c>
      <c r="BF10" s="131">
        <v>0.25</v>
      </c>
    </row>
    <row r="11" spans="1:63" s="17" customFormat="1" ht="24.95" customHeight="1">
      <c r="A11" s="175"/>
      <c r="B11" s="165" t="s">
        <v>25</v>
      </c>
      <c r="C11" s="165"/>
      <c r="D11" s="165"/>
      <c r="E11" s="165"/>
      <c r="F11" s="75"/>
      <c r="G11" s="111" t="s">
        <v>101</v>
      </c>
      <c r="H11" s="112" t="s">
        <v>101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8">
        <v>0</v>
      </c>
      <c r="O11" s="115">
        <v>0</v>
      </c>
      <c r="P11" s="77">
        <v>0</v>
      </c>
      <c r="Q11" s="133">
        <v>0</v>
      </c>
      <c r="R11" s="89">
        <f>ROUND(((I11*J11)*(K11+$BF$10*L11+$BF$11*M11+$BF$12*N11+2*(VLOOKUP(G11,'첨부#3 토양투수능'!$A$23:$D$34,4,0)+VLOOKUP('&lt;참고&gt; 전산계산_시설설계용량 산출'!H11,'첨부#3 토양투수능'!$A$23:$D$34,4,0))/1000)+(P11/2)*(P11/2)*PI()*J11*(1-$BF$11))*Q11,1)</f>
        <v>0</v>
      </c>
      <c r="S11" s="175"/>
      <c r="T11" s="165" t="s">
        <v>25</v>
      </c>
      <c r="U11" s="165"/>
      <c r="V11" s="165"/>
      <c r="W11" s="165"/>
      <c r="X11" s="75"/>
      <c r="Y11" s="111" t="s">
        <v>101</v>
      </c>
      <c r="Z11" s="112" t="s">
        <v>101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8">
        <v>0</v>
      </c>
      <c r="AG11" s="115">
        <v>0</v>
      </c>
      <c r="AH11" s="77">
        <v>0</v>
      </c>
      <c r="AI11" s="133">
        <v>0</v>
      </c>
      <c r="AJ11" s="89">
        <f>ROUND(((AA11*AB11)*(AC11+$BF$10*AD11+$BF$11*AE11+$BF$12*AF11+2*(VLOOKUP(Y11,'첨부#3 토양투수능'!$A$23:$D$34,4,0)+VLOOKUP('&lt;참고&gt; 전산계산_시설설계용량 산출'!Z11,'첨부#3 토양투수능'!$A$23:$D$34,4,0))/1000)+(AH11/2)*(AH11/2)*PI()*AB11*(1-$BF$11))*AI11,1)</f>
        <v>0</v>
      </c>
      <c r="AK11" s="175"/>
      <c r="AL11" s="165" t="s">
        <v>25</v>
      </c>
      <c r="AM11" s="165"/>
      <c r="AN11" s="165"/>
      <c r="AO11" s="165"/>
      <c r="AP11" s="75"/>
      <c r="AQ11" s="136" t="s">
        <v>101</v>
      </c>
      <c r="AR11" s="136" t="s">
        <v>101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116">
        <v>0</v>
      </c>
      <c r="AZ11" s="77">
        <v>0</v>
      </c>
      <c r="BA11" s="133">
        <v>0</v>
      </c>
      <c r="BB11" s="89">
        <f>ROUND(((AS11*AT11)*(AU11+$BF$10*AV11+$BF$11*AW11+$BF$12*AX11+2*(VLOOKUP(AQ11,'첨부#3 토양투수능'!$A$23:$D$34,4,0)+VLOOKUP('&lt;참고&gt; 전산계산_시설설계용량 산출'!AR11,'첨부#3 토양투수능'!$A$23:$D$34,4,0))/1000)+(AZ11/2)*(AZ11/2)*PI()*AT11*(1-$BF$11))*BA11,1)</f>
        <v>0</v>
      </c>
      <c r="BE11" s="130" t="s">
        <v>208</v>
      </c>
      <c r="BF11" s="131">
        <v>0.32</v>
      </c>
      <c r="BK11" s="17" t="s">
        <v>214</v>
      </c>
    </row>
    <row r="12" spans="1:63" s="17" customFormat="1" ht="24.95" customHeight="1">
      <c r="A12" s="175"/>
      <c r="B12" s="165" t="s">
        <v>159</v>
      </c>
      <c r="C12" s="165"/>
      <c r="D12" s="165"/>
      <c r="E12" s="165"/>
      <c r="F12" s="75"/>
      <c r="G12" s="111" t="s">
        <v>101</v>
      </c>
      <c r="H12" s="112" t="s">
        <v>101</v>
      </c>
      <c r="I12" s="37">
        <v>0</v>
      </c>
      <c r="J12" s="37">
        <v>0</v>
      </c>
      <c r="K12" s="38">
        <v>0</v>
      </c>
      <c r="L12" s="37">
        <v>0</v>
      </c>
      <c r="M12" s="37">
        <v>0</v>
      </c>
      <c r="N12" s="37">
        <v>0</v>
      </c>
      <c r="O12" s="115">
        <v>0</v>
      </c>
      <c r="P12" s="77">
        <v>0</v>
      </c>
      <c r="Q12" s="133">
        <v>0</v>
      </c>
      <c r="R12" s="89">
        <f>ROUND(((I12*J12)*(K12+$BF$10*L12+$BF$11*M12+$BF$12*N12+2*(VLOOKUP(G12,'첨부#3 토양투수능'!$A$23:$D$34,4,0)+VLOOKUP('&lt;참고&gt; 전산계산_시설설계용량 산출'!H12,'첨부#3 토양투수능'!$A$23:$D$34,4,0))/1000)+(P12/2)*(P12/2)*PI()*J12*(1-$BF$11))*Q12,1)</f>
        <v>0</v>
      </c>
      <c r="S12" s="175"/>
      <c r="T12" s="165" t="s">
        <v>159</v>
      </c>
      <c r="U12" s="165"/>
      <c r="V12" s="165"/>
      <c r="W12" s="165"/>
      <c r="X12" s="75"/>
      <c r="Y12" s="111" t="s">
        <v>101</v>
      </c>
      <c r="Z12" s="112" t="s">
        <v>101</v>
      </c>
      <c r="AA12" s="37">
        <v>0</v>
      </c>
      <c r="AB12" s="37">
        <v>0</v>
      </c>
      <c r="AC12" s="38">
        <v>0</v>
      </c>
      <c r="AD12" s="37">
        <v>0</v>
      </c>
      <c r="AE12" s="37">
        <v>0</v>
      </c>
      <c r="AF12" s="37">
        <v>0</v>
      </c>
      <c r="AG12" s="115">
        <v>0</v>
      </c>
      <c r="AH12" s="77">
        <v>0</v>
      </c>
      <c r="AI12" s="133">
        <v>0</v>
      </c>
      <c r="AJ12" s="89">
        <f>ROUND(((AA12*AB12)*(AC12+$BF$10*AD12+$BF$11*AE12+$BF$12*AF12+2*(VLOOKUP(Y12,'첨부#3 토양투수능'!$A$23:$D$34,4,0)+VLOOKUP('&lt;참고&gt; 전산계산_시설설계용량 산출'!Z12,'첨부#3 토양투수능'!$A$23:$D$34,4,0))/1000)+(AH12/2)*(AH12/2)*PI()*AB12*(1-$BF$11))*AI12,1)</f>
        <v>0</v>
      </c>
      <c r="AK12" s="175"/>
      <c r="AL12" s="165" t="s">
        <v>159</v>
      </c>
      <c r="AM12" s="165"/>
      <c r="AN12" s="165"/>
      <c r="AO12" s="165"/>
      <c r="AP12" s="75"/>
      <c r="AQ12" s="136" t="s">
        <v>101</v>
      </c>
      <c r="AR12" s="136" t="s">
        <v>101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116">
        <v>0</v>
      </c>
      <c r="AZ12" s="77">
        <v>0</v>
      </c>
      <c r="BA12" s="133">
        <v>0</v>
      </c>
      <c r="BB12" s="89">
        <f>ROUND(((AS12*AT12)*(AU12+$BF$10*AV12+$BF$11*AW12+$BF$12*AX12+2*(VLOOKUP(AQ12,'첨부#3 토양투수능'!$A$23:$D$34,4,0)+VLOOKUP('&lt;참고&gt; 전산계산_시설설계용량 산출'!AR12,'첨부#3 토양투수능'!$A$23:$D$34,4,0))/1000)+(AZ12/2)*(AZ12/2)*PI()*AT12*(1-$BF$11))*BA12,1)</f>
        <v>0</v>
      </c>
      <c r="BE12" s="130" t="s">
        <v>209</v>
      </c>
      <c r="BF12" s="131">
        <v>0.4</v>
      </c>
    </row>
    <row r="13" spans="1:63" s="17" customFormat="1" ht="24.95" customHeight="1">
      <c r="A13" s="175"/>
      <c r="B13" s="151" t="s">
        <v>160</v>
      </c>
      <c r="C13" s="152"/>
      <c r="D13" s="152"/>
      <c r="E13" s="153"/>
      <c r="F13" s="76"/>
      <c r="G13" s="98" t="s">
        <v>102</v>
      </c>
      <c r="H13" s="112" t="s">
        <v>101</v>
      </c>
      <c r="I13" s="37">
        <v>0</v>
      </c>
      <c r="J13" s="37">
        <v>0</v>
      </c>
      <c r="K13" s="38">
        <v>0</v>
      </c>
      <c r="L13" s="37">
        <v>0</v>
      </c>
      <c r="M13" s="38">
        <v>0</v>
      </c>
      <c r="N13" s="117">
        <v>0</v>
      </c>
      <c r="O13" s="115">
        <v>0</v>
      </c>
      <c r="P13" s="118">
        <v>0</v>
      </c>
      <c r="Q13" s="133">
        <v>0</v>
      </c>
      <c r="R13" s="89">
        <f>ROUND(((I13*J13)*(K13+$BF$10*L13+$BF$11*M13+$BF$12*N13+2*(VLOOKUP(G13,'첨부#3 토양투수능'!$A$23:$D$34,4,0)+VLOOKUP('&lt;참고&gt; 전산계산_시설설계용량 산출'!H13,'첨부#3 토양투수능'!$A$23:$D$34,4,0))/1000)+(P13/2)*(P13/2)*PI()*J13*(1-$BF$11))*Q13,2)</f>
        <v>0</v>
      </c>
      <c r="S13" s="175"/>
      <c r="T13" s="151" t="s">
        <v>160</v>
      </c>
      <c r="U13" s="152"/>
      <c r="V13" s="152"/>
      <c r="W13" s="153"/>
      <c r="X13" s="76"/>
      <c r="Y13" s="98" t="s">
        <v>102</v>
      </c>
      <c r="Z13" s="112" t="s">
        <v>101</v>
      </c>
      <c r="AA13" s="37">
        <v>0</v>
      </c>
      <c r="AB13" s="37">
        <v>0</v>
      </c>
      <c r="AC13" s="38">
        <v>0</v>
      </c>
      <c r="AD13" s="37">
        <v>0</v>
      </c>
      <c r="AE13" s="38">
        <v>0</v>
      </c>
      <c r="AF13" s="117">
        <v>0</v>
      </c>
      <c r="AG13" s="115">
        <v>0</v>
      </c>
      <c r="AH13" s="118">
        <v>0</v>
      </c>
      <c r="AI13" s="133">
        <v>0</v>
      </c>
      <c r="AJ13" s="89">
        <f>ROUND(((AA13*AB13)*(AC13+$BF$10*AD13+$BF$11*AE13+$BF$12*AF13+2*(VLOOKUP(Y13,'첨부#3 토양투수능'!$A$23:$D$34,4,0)+VLOOKUP('&lt;참고&gt; 전산계산_시설설계용량 산출'!Z13,'첨부#3 토양투수능'!$A$23:$D$34,4,0))/1000)+(AH13/2)*(AH13/2)*PI()*AB13*(1-$BF$11))*AI13,2)</f>
        <v>0</v>
      </c>
      <c r="AK13" s="175"/>
      <c r="AL13" s="151" t="s">
        <v>160</v>
      </c>
      <c r="AM13" s="152"/>
      <c r="AN13" s="152"/>
      <c r="AO13" s="153"/>
      <c r="AP13" s="76"/>
      <c r="AQ13" s="98" t="s">
        <v>102</v>
      </c>
      <c r="AR13" s="128" t="s">
        <v>101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135">
        <v>0</v>
      </c>
      <c r="AY13" s="116">
        <v>0</v>
      </c>
      <c r="AZ13" s="118">
        <v>0</v>
      </c>
      <c r="BA13" s="133">
        <v>0</v>
      </c>
      <c r="BB13" s="89">
        <f>ROUND(((AS13*AT13)*(AU13+$BF$10*AV13+$BF$11*AW13+$BF$12*AX13+2*(VLOOKUP(AQ13,'첨부#3 토양투수능'!$A$23:$D$34,4,0)+VLOOKUP('&lt;참고&gt; 전산계산_시설설계용량 산출'!AR13,'첨부#3 토양투수능'!$A$23:$D$34,4,0))/1000)+(AZ13/2)*(AZ13/2)*PI()*AT13*(1-$BF$11))*BA13,2)</f>
        <v>0</v>
      </c>
      <c r="BE13" s="130" t="s">
        <v>210</v>
      </c>
      <c r="BF13" s="131">
        <v>0.22</v>
      </c>
    </row>
    <row r="14" spans="1:63" s="17" customFormat="1" ht="24.95" customHeight="1">
      <c r="A14" s="176"/>
      <c r="B14" s="151" t="s">
        <v>26</v>
      </c>
      <c r="C14" s="152"/>
      <c r="D14" s="152"/>
      <c r="E14" s="153"/>
      <c r="F14" s="76"/>
      <c r="G14" s="129" t="s">
        <v>101</v>
      </c>
      <c r="H14" s="129" t="s">
        <v>101</v>
      </c>
      <c r="I14" s="37">
        <v>0</v>
      </c>
      <c r="J14" s="37">
        <v>0</v>
      </c>
      <c r="K14" s="115">
        <v>0</v>
      </c>
      <c r="L14" s="37">
        <v>0</v>
      </c>
      <c r="M14" s="38">
        <v>0</v>
      </c>
      <c r="N14" s="115">
        <v>0</v>
      </c>
      <c r="O14" s="115">
        <v>0</v>
      </c>
      <c r="P14" s="120">
        <v>0</v>
      </c>
      <c r="Q14" s="133">
        <v>0</v>
      </c>
      <c r="R14" s="89">
        <f>ROUND(((I14*J14)*(L14*$BF$10+M14*$BF$11+2*VLOOKUP(G14,'첨부#3 토양투수능'!$A$23:$D$34,4,0)/1000))*Q14,1)</f>
        <v>0</v>
      </c>
      <c r="S14" s="176"/>
      <c r="T14" s="151" t="s">
        <v>26</v>
      </c>
      <c r="U14" s="152"/>
      <c r="V14" s="152"/>
      <c r="W14" s="153"/>
      <c r="X14" s="76"/>
      <c r="Y14" s="129" t="s">
        <v>101</v>
      </c>
      <c r="Z14" s="129" t="s">
        <v>101</v>
      </c>
      <c r="AA14" s="37">
        <v>0</v>
      </c>
      <c r="AB14" s="37">
        <v>0</v>
      </c>
      <c r="AC14" s="115">
        <v>0</v>
      </c>
      <c r="AD14" s="37">
        <v>0</v>
      </c>
      <c r="AE14" s="38">
        <v>0</v>
      </c>
      <c r="AF14" s="115">
        <v>0</v>
      </c>
      <c r="AG14" s="115">
        <v>0</v>
      </c>
      <c r="AH14" s="120">
        <v>0</v>
      </c>
      <c r="AI14" s="133">
        <v>0</v>
      </c>
      <c r="AJ14" s="89">
        <f>ROUND(((AA14*AB14)*(AD14*$BF$10+AE14*$BF$11+2*VLOOKUP(Y14,'첨부#3 토양투수능'!$A$23:$D$34,4,0)/1000))*AI14,1)</f>
        <v>0</v>
      </c>
      <c r="AK14" s="176"/>
      <c r="AL14" s="151" t="s">
        <v>26</v>
      </c>
      <c r="AM14" s="152"/>
      <c r="AN14" s="152"/>
      <c r="AO14" s="153"/>
      <c r="AP14" s="119"/>
      <c r="AQ14" s="129" t="s">
        <v>101</v>
      </c>
      <c r="AR14" s="129" t="s">
        <v>101</v>
      </c>
      <c r="AS14" s="37">
        <v>0</v>
      </c>
      <c r="AT14" s="37">
        <v>0</v>
      </c>
      <c r="AU14" s="116">
        <v>0</v>
      </c>
      <c r="AV14" s="37">
        <v>0</v>
      </c>
      <c r="AW14" s="37">
        <v>0</v>
      </c>
      <c r="AX14" s="116">
        <v>0</v>
      </c>
      <c r="AY14" s="116">
        <v>0</v>
      </c>
      <c r="AZ14" s="132">
        <v>0</v>
      </c>
      <c r="BA14" s="133">
        <v>0</v>
      </c>
      <c r="BB14" s="89">
        <f>ROUND(((AS14*AT14)*(AV14*$BF$10+AW14*$BF$11))*BA14,1)</f>
        <v>0</v>
      </c>
      <c r="BF14" s="124"/>
    </row>
    <row r="15" spans="1:63" s="17" customFormat="1" ht="24.95" customHeight="1">
      <c r="A15" s="174" t="s">
        <v>24</v>
      </c>
      <c r="B15" s="151" t="s">
        <v>161</v>
      </c>
      <c r="C15" s="152"/>
      <c r="D15" s="152"/>
      <c r="E15" s="153"/>
      <c r="F15" s="76"/>
      <c r="G15" s="113" t="s">
        <v>101</v>
      </c>
      <c r="H15" s="112" t="s">
        <v>101</v>
      </c>
      <c r="I15" s="37">
        <v>0</v>
      </c>
      <c r="J15" s="37">
        <v>0</v>
      </c>
      <c r="K15" s="116">
        <v>0</v>
      </c>
      <c r="L15" s="116">
        <v>0</v>
      </c>
      <c r="M15" s="37">
        <v>0</v>
      </c>
      <c r="N15" s="38">
        <v>0</v>
      </c>
      <c r="O15" s="115">
        <v>0</v>
      </c>
      <c r="P15" s="77">
        <v>0</v>
      </c>
      <c r="Q15" s="133">
        <v>0</v>
      </c>
      <c r="R15" s="89">
        <f>ROUND(((I15*J15)*(M15*$BF$11+N15*$BF$12+VLOOKUP(H15,'첨부#3 토양투수능'!$A$23:$D$34,4,0)*2/1000)+(P15/2)*(P15/2)*PI()*J15*(1-$BF$11))*Q15,2)</f>
        <v>0</v>
      </c>
      <c r="S15" s="174" t="s">
        <v>24</v>
      </c>
      <c r="T15" s="151" t="s">
        <v>161</v>
      </c>
      <c r="U15" s="152"/>
      <c r="V15" s="152"/>
      <c r="W15" s="153"/>
      <c r="X15" s="76"/>
      <c r="Y15" s="113" t="s">
        <v>101</v>
      </c>
      <c r="Z15" s="112" t="s">
        <v>101</v>
      </c>
      <c r="AA15" s="37">
        <v>0</v>
      </c>
      <c r="AB15" s="37">
        <v>0</v>
      </c>
      <c r="AC15" s="116">
        <v>0</v>
      </c>
      <c r="AD15" s="116">
        <v>0</v>
      </c>
      <c r="AE15" s="37">
        <v>0</v>
      </c>
      <c r="AF15" s="38">
        <v>0</v>
      </c>
      <c r="AG15" s="115">
        <v>0</v>
      </c>
      <c r="AH15" s="77">
        <v>0</v>
      </c>
      <c r="AI15" s="133">
        <v>0</v>
      </c>
      <c r="AJ15" s="89">
        <f>ROUND(((AA15*AB15)*(AE15*$BF$11+AF15*$BF$12+VLOOKUP(Z15,'첨부#3 토양투수능'!$A$23:$D$34,4,0)*2/1000)+(AH15/2)*(AH15/2)*PI()*AB15*(1-$BF$11))*AI15,2)</f>
        <v>0</v>
      </c>
      <c r="AK15" s="174" t="s">
        <v>24</v>
      </c>
      <c r="AL15" s="151" t="s">
        <v>161</v>
      </c>
      <c r="AM15" s="152"/>
      <c r="AN15" s="152"/>
      <c r="AO15" s="153"/>
      <c r="AP15" s="76"/>
      <c r="AQ15" s="113" t="s">
        <v>101</v>
      </c>
      <c r="AR15" s="128" t="s">
        <v>101</v>
      </c>
      <c r="AS15" s="37">
        <v>0</v>
      </c>
      <c r="AT15" s="37">
        <v>0</v>
      </c>
      <c r="AU15" s="116">
        <v>0</v>
      </c>
      <c r="AV15" s="116">
        <v>0</v>
      </c>
      <c r="AW15" s="37">
        <v>0</v>
      </c>
      <c r="AX15" s="37">
        <v>0</v>
      </c>
      <c r="AY15" s="116">
        <v>0</v>
      </c>
      <c r="AZ15" s="77">
        <v>0</v>
      </c>
      <c r="BA15" s="133">
        <v>0</v>
      </c>
      <c r="BB15" s="89">
        <f>ROUND(((AS15*AT15)*(AW15*$BF$11+AX15*$BF$12+VLOOKUP(AR15,'첨부#3 토양투수능'!$A$23:$D$34,4,0)*2/1000)+(AZ15/2)*(AZ15/2)*PI()*AT15*(1-$BF$11))*BA15,2)</f>
        <v>0</v>
      </c>
      <c r="BF15" s="124"/>
    </row>
    <row r="16" spans="1:63" s="17" customFormat="1" ht="24.95" customHeight="1">
      <c r="A16" s="175"/>
      <c r="B16" s="165" t="s">
        <v>113</v>
      </c>
      <c r="C16" s="165"/>
      <c r="D16" s="165"/>
      <c r="E16" s="165"/>
      <c r="F16" s="75"/>
      <c r="G16" s="114" t="s">
        <v>102</v>
      </c>
      <c r="H16" s="112" t="s">
        <v>101</v>
      </c>
      <c r="I16" s="37">
        <v>0</v>
      </c>
      <c r="J16" s="37">
        <v>0</v>
      </c>
      <c r="K16" s="115">
        <v>0</v>
      </c>
      <c r="L16" s="116">
        <v>0</v>
      </c>
      <c r="M16" s="38">
        <v>0</v>
      </c>
      <c r="N16" s="38">
        <v>0</v>
      </c>
      <c r="O16" s="115">
        <v>0</v>
      </c>
      <c r="P16" s="77">
        <v>0</v>
      </c>
      <c r="Q16" s="133">
        <v>0</v>
      </c>
      <c r="R16" s="89">
        <f>ROUND(((I16*J16)*(M16*$BF$11+N16*$BF$12+VLOOKUP(H16,'첨부#3 토양투수능'!$A$23:$D$34,4,0)*2/1000)+(P16/2)*(P16/2)*PI()*J16*(1-$BF$11))*Q16,2)</f>
        <v>0</v>
      </c>
      <c r="S16" s="175"/>
      <c r="T16" s="165" t="s">
        <v>113</v>
      </c>
      <c r="U16" s="165"/>
      <c r="V16" s="165"/>
      <c r="W16" s="165"/>
      <c r="X16" s="75"/>
      <c r="Y16" s="114" t="s">
        <v>102</v>
      </c>
      <c r="Z16" s="112" t="s">
        <v>101</v>
      </c>
      <c r="AA16" s="37">
        <v>0</v>
      </c>
      <c r="AB16" s="37">
        <v>0</v>
      </c>
      <c r="AC16" s="115">
        <v>0</v>
      </c>
      <c r="AD16" s="116">
        <v>0</v>
      </c>
      <c r="AE16" s="38">
        <v>0</v>
      </c>
      <c r="AF16" s="38">
        <v>0</v>
      </c>
      <c r="AG16" s="115">
        <v>0</v>
      </c>
      <c r="AH16" s="77">
        <v>0</v>
      </c>
      <c r="AI16" s="133">
        <v>0</v>
      </c>
      <c r="AJ16" s="89">
        <f>ROUND(((AA16*AB16)*(AE16*$BF$11+AF16*$BF$12+VLOOKUP(Z16,'첨부#3 토양투수능'!$A$23:$D$34,4,0)*2/1000)+(AH16/2)*(AH16/2)*PI()*AB16*(1-$BF$11))*AI16,2)</f>
        <v>0</v>
      </c>
      <c r="AK16" s="175"/>
      <c r="AL16" s="165" t="s">
        <v>113</v>
      </c>
      <c r="AM16" s="165"/>
      <c r="AN16" s="165"/>
      <c r="AO16" s="165"/>
      <c r="AP16" s="75"/>
      <c r="AQ16" s="114" t="s">
        <v>102</v>
      </c>
      <c r="AR16" s="128" t="s">
        <v>101</v>
      </c>
      <c r="AS16" s="37">
        <v>0</v>
      </c>
      <c r="AT16" s="37">
        <v>0</v>
      </c>
      <c r="AU16" s="116">
        <v>0</v>
      </c>
      <c r="AV16" s="116">
        <v>0</v>
      </c>
      <c r="AW16" s="37">
        <v>0</v>
      </c>
      <c r="AX16" s="37">
        <v>0</v>
      </c>
      <c r="AY16" s="116">
        <v>0</v>
      </c>
      <c r="AZ16" s="77">
        <v>0</v>
      </c>
      <c r="BA16" s="133">
        <v>0</v>
      </c>
      <c r="BB16" s="89">
        <f>ROUND(((AS16*AT16)*(AW16*$BF$11+AX16*$BF$12+VLOOKUP(AR16,'첨부#3 토양투수능'!$A$23:$D$34,4,0)*2/1000)+(AZ16/2)*(AZ16/2)*PI()*AT16*(1-$BF$11))*BA16,2)</f>
        <v>0</v>
      </c>
      <c r="BF16" s="124"/>
    </row>
    <row r="17" spans="1:58" s="17" customFormat="1" ht="24.95" customHeight="1">
      <c r="A17" s="175"/>
      <c r="B17" s="151" t="s">
        <v>162</v>
      </c>
      <c r="C17" s="152"/>
      <c r="D17" s="152"/>
      <c r="E17" s="153"/>
      <c r="F17" s="75"/>
      <c r="G17" s="113" t="s">
        <v>101</v>
      </c>
      <c r="H17" s="112" t="s">
        <v>101</v>
      </c>
      <c r="I17" s="37">
        <v>0</v>
      </c>
      <c r="J17" s="37">
        <v>0</v>
      </c>
      <c r="K17" s="115">
        <v>0</v>
      </c>
      <c r="L17" s="116">
        <v>0</v>
      </c>
      <c r="M17" s="38">
        <v>0</v>
      </c>
      <c r="N17" s="38">
        <v>0</v>
      </c>
      <c r="O17" s="115">
        <v>0</v>
      </c>
      <c r="P17" s="77">
        <v>0</v>
      </c>
      <c r="Q17" s="133">
        <v>0</v>
      </c>
      <c r="R17" s="89">
        <f>ROUND(((I17*J17)*(M17*$BF$11+N17*$BF$12+VLOOKUP(H17,'첨부#3 토양투수능'!$A$23:$D$34,4,0)*2/1000)+(P17/2)*(P17/2)*PI()*J17*(1-$BF$11))*Q17,2)</f>
        <v>0</v>
      </c>
      <c r="S17" s="175"/>
      <c r="T17" s="151" t="s">
        <v>162</v>
      </c>
      <c r="U17" s="152"/>
      <c r="V17" s="152"/>
      <c r="W17" s="153"/>
      <c r="X17" s="75"/>
      <c r="Y17" s="113" t="s">
        <v>101</v>
      </c>
      <c r="Z17" s="112" t="s">
        <v>101</v>
      </c>
      <c r="AA17" s="37">
        <v>0</v>
      </c>
      <c r="AB17" s="37">
        <v>0</v>
      </c>
      <c r="AC17" s="115">
        <v>0</v>
      </c>
      <c r="AD17" s="116">
        <v>0</v>
      </c>
      <c r="AE17" s="38">
        <v>0</v>
      </c>
      <c r="AF17" s="38">
        <v>0</v>
      </c>
      <c r="AG17" s="115">
        <v>0</v>
      </c>
      <c r="AH17" s="77">
        <v>0</v>
      </c>
      <c r="AI17" s="133">
        <v>0</v>
      </c>
      <c r="AJ17" s="89">
        <f>ROUND(((AA17*AB17)*(AE17*$BF$11+AF17*$BF$12+VLOOKUP(Z17,'첨부#3 토양투수능'!$A$23:$D$34,4,0)*2/1000)+(AH17/2)*(AH17/2)*PI()*AB17*(1-$BF$11))*AI17,2)</f>
        <v>0</v>
      </c>
      <c r="AK17" s="175"/>
      <c r="AL17" s="151" t="s">
        <v>162</v>
      </c>
      <c r="AM17" s="152"/>
      <c r="AN17" s="152"/>
      <c r="AO17" s="153"/>
      <c r="AP17" s="75"/>
      <c r="AQ17" s="113" t="s">
        <v>101</v>
      </c>
      <c r="AR17" s="128" t="s">
        <v>101</v>
      </c>
      <c r="AS17" s="37">
        <v>0</v>
      </c>
      <c r="AT17" s="37">
        <v>0</v>
      </c>
      <c r="AU17" s="116">
        <v>0</v>
      </c>
      <c r="AV17" s="116">
        <v>0</v>
      </c>
      <c r="AW17" s="37">
        <v>0</v>
      </c>
      <c r="AX17" s="37">
        <v>0</v>
      </c>
      <c r="AY17" s="116">
        <v>0</v>
      </c>
      <c r="AZ17" s="77">
        <v>0</v>
      </c>
      <c r="BA17" s="133">
        <v>0</v>
      </c>
      <c r="BB17" s="89">
        <f>ROUND(((AS17*AT17)*(AW17*$BF$11+AX17*$BF$12+VLOOKUP(AR17,'첨부#3 토양투수능'!$A$23:$D$34,4,0)*2/1000)+(AZ17/2)*(AZ17/2)*PI()*AT17*(1-$BF$11))*BA17,2)</f>
        <v>0</v>
      </c>
      <c r="BF17" s="124"/>
    </row>
    <row r="18" spans="1:58" s="17" customFormat="1" ht="24.95" customHeight="1">
      <c r="A18" s="175"/>
      <c r="B18" s="151" t="s">
        <v>163</v>
      </c>
      <c r="C18" s="152"/>
      <c r="D18" s="152"/>
      <c r="E18" s="153"/>
      <c r="F18" s="75"/>
      <c r="G18" s="113" t="s">
        <v>101</v>
      </c>
      <c r="H18" s="112" t="s">
        <v>101</v>
      </c>
      <c r="I18" s="37">
        <v>0</v>
      </c>
      <c r="J18" s="37">
        <v>0</v>
      </c>
      <c r="K18" s="116">
        <v>0</v>
      </c>
      <c r="L18" s="116">
        <v>0</v>
      </c>
      <c r="M18" s="37">
        <v>0</v>
      </c>
      <c r="N18" s="38">
        <v>0</v>
      </c>
      <c r="O18" s="115">
        <v>0</v>
      </c>
      <c r="P18" s="77">
        <v>0</v>
      </c>
      <c r="Q18" s="133">
        <v>0</v>
      </c>
      <c r="R18" s="89">
        <f>ROUND(((I18*J18)*(M18*$BF$11+N18*$BF$12+VLOOKUP(H18,'첨부#3 토양투수능'!$A$23:$D$34,4,0)*2/1000)+(P18/2)*(P18/2)*PI()*J18*(1-$BF$11))*Q18,2)</f>
        <v>0</v>
      </c>
      <c r="S18" s="175"/>
      <c r="T18" s="151" t="s">
        <v>163</v>
      </c>
      <c r="U18" s="152"/>
      <c r="V18" s="152"/>
      <c r="W18" s="153"/>
      <c r="X18" s="75"/>
      <c r="Y18" s="113" t="s">
        <v>101</v>
      </c>
      <c r="Z18" s="112" t="s">
        <v>101</v>
      </c>
      <c r="AA18" s="37">
        <v>0</v>
      </c>
      <c r="AB18" s="37">
        <v>0</v>
      </c>
      <c r="AC18" s="116">
        <v>0</v>
      </c>
      <c r="AD18" s="116">
        <v>0</v>
      </c>
      <c r="AE18" s="37">
        <v>0</v>
      </c>
      <c r="AF18" s="38">
        <v>0</v>
      </c>
      <c r="AG18" s="115">
        <v>0</v>
      </c>
      <c r="AH18" s="77">
        <v>0</v>
      </c>
      <c r="AI18" s="133">
        <v>0</v>
      </c>
      <c r="AJ18" s="89">
        <f>ROUND(((AA18*AB18)*(AE18*$BF$11+AF18*$BF$12+VLOOKUP(Z18,'첨부#3 토양투수능'!$A$23:$D$34,4,0)*2/1000)+(AH18/2)*(AH18/2)*PI()*AB18*(1-$BF$11))*AI18,2)</f>
        <v>0</v>
      </c>
      <c r="AK18" s="175"/>
      <c r="AL18" s="151" t="s">
        <v>163</v>
      </c>
      <c r="AM18" s="152"/>
      <c r="AN18" s="152"/>
      <c r="AO18" s="153"/>
      <c r="AP18" s="75"/>
      <c r="AQ18" s="113" t="s">
        <v>101</v>
      </c>
      <c r="AR18" s="128" t="s">
        <v>101</v>
      </c>
      <c r="AS18" s="37">
        <v>0</v>
      </c>
      <c r="AT18" s="37">
        <v>0</v>
      </c>
      <c r="AU18" s="116">
        <v>0</v>
      </c>
      <c r="AV18" s="116">
        <v>0</v>
      </c>
      <c r="AW18" s="37">
        <v>0</v>
      </c>
      <c r="AX18" s="37">
        <v>0</v>
      </c>
      <c r="AY18" s="116">
        <v>0</v>
      </c>
      <c r="AZ18" s="77">
        <v>0</v>
      </c>
      <c r="BA18" s="133">
        <v>0</v>
      </c>
      <c r="BB18" s="89">
        <f>ROUND(((AS18*AT18)*(AW18*$BF$11+AX18*$BF$12+VLOOKUP(AR18,'첨부#3 토양투수능'!$A$23:$D$34,4,0)*2/1000)+(AZ18/2)*(AZ18/2)*PI()*AT18*(1-$BF$11))*BA18,2)</f>
        <v>0</v>
      </c>
      <c r="BF18" s="124"/>
    </row>
    <row r="19" spans="1:58" s="17" customFormat="1" ht="24.95" customHeight="1">
      <c r="A19" s="176"/>
      <c r="B19" s="165" t="s">
        <v>64</v>
      </c>
      <c r="C19" s="165"/>
      <c r="D19" s="165"/>
      <c r="E19" s="165"/>
      <c r="F19" s="75"/>
      <c r="G19" s="113" t="s">
        <v>101</v>
      </c>
      <c r="H19" s="112" t="s">
        <v>101</v>
      </c>
      <c r="I19" s="37">
        <v>0</v>
      </c>
      <c r="J19" s="37">
        <v>0</v>
      </c>
      <c r="K19" s="115">
        <v>0</v>
      </c>
      <c r="L19" s="116">
        <v>0</v>
      </c>
      <c r="M19" s="37">
        <v>0</v>
      </c>
      <c r="N19" s="37">
        <v>0</v>
      </c>
      <c r="O19" s="38">
        <v>0</v>
      </c>
      <c r="P19" s="77">
        <v>0</v>
      </c>
      <c r="Q19" s="133">
        <v>0</v>
      </c>
      <c r="R19" s="89">
        <f>ROUND(((I19*J19)*(M19*$BF$11+N19*$BF$12+O19*$BF$13+VLOOKUP(H19,'첨부#3 토양투수능'!$A$23:$D$34,4,0)*2/1000)+(P19/2)*(P19/2)*PI()*J18*(1-$BF$11))*Q19,1)</f>
        <v>0</v>
      </c>
      <c r="S19" s="176"/>
      <c r="T19" s="165" t="s">
        <v>64</v>
      </c>
      <c r="U19" s="165"/>
      <c r="V19" s="165"/>
      <c r="W19" s="165"/>
      <c r="X19" s="75"/>
      <c r="Y19" s="113" t="s">
        <v>101</v>
      </c>
      <c r="Z19" s="112" t="s">
        <v>101</v>
      </c>
      <c r="AA19" s="37">
        <v>0</v>
      </c>
      <c r="AB19" s="37">
        <v>0</v>
      </c>
      <c r="AC19" s="115">
        <v>0</v>
      </c>
      <c r="AD19" s="116">
        <v>0</v>
      </c>
      <c r="AE19" s="37">
        <v>0</v>
      </c>
      <c r="AF19" s="37">
        <v>0</v>
      </c>
      <c r="AG19" s="38">
        <v>0</v>
      </c>
      <c r="AH19" s="77">
        <v>0</v>
      </c>
      <c r="AI19" s="133">
        <v>0</v>
      </c>
      <c r="AJ19" s="89">
        <f>ROUND(((AA19*AB19)*(AE19*$BF$11+AF19*$BF$12+AG19*$BF$13+VLOOKUP(Z19,'첨부#3 토양투수능'!$A$23:$D$34,4,0)*2/1000)+(AH19/2)*(AH19/2)*PI()*AB18*(1-$BF$11))*AI19,1)</f>
        <v>0</v>
      </c>
      <c r="AK19" s="176"/>
      <c r="AL19" s="165" t="s">
        <v>64</v>
      </c>
      <c r="AM19" s="165"/>
      <c r="AN19" s="165"/>
      <c r="AO19" s="165"/>
      <c r="AP19" s="75"/>
      <c r="AQ19" s="113" t="s">
        <v>101</v>
      </c>
      <c r="AR19" s="136" t="s">
        <v>101</v>
      </c>
      <c r="AS19" s="37">
        <v>0</v>
      </c>
      <c r="AT19" s="37">
        <v>0</v>
      </c>
      <c r="AU19" s="116">
        <v>0</v>
      </c>
      <c r="AV19" s="116">
        <v>0</v>
      </c>
      <c r="AW19" s="37">
        <v>0</v>
      </c>
      <c r="AX19" s="37">
        <v>0</v>
      </c>
      <c r="AY19" s="37">
        <v>0</v>
      </c>
      <c r="AZ19" s="77">
        <v>0</v>
      </c>
      <c r="BA19" s="133">
        <v>0</v>
      </c>
      <c r="BB19" s="89">
        <f>ROUND(((AS19*AT19)*(AW19*$BF$11+AX19*$BF$12+AY19*$BF$13+VLOOKUP(AR19,'첨부#3 토양투수능'!$A$23:$D$34,4,0)*2/1000)+(AZ19/2)*(AZ19/2)*PI()*AT18*(1-$BF$11))*BA19,1)</f>
        <v>0</v>
      </c>
      <c r="BF19" s="124"/>
    </row>
    <row r="20" spans="1:58" s="17" customFormat="1" ht="24.75" customHeight="1">
      <c r="A20" s="181" t="s">
        <v>212</v>
      </c>
      <c r="B20" s="182"/>
      <c r="C20" s="182"/>
      <c r="D20" s="182"/>
      <c r="E20" s="183"/>
      <c r="F20" s="75"/>
      <c r="G20" s="113" t="s">
        <v>101</v>
      </c>
      <c r="H20" s="129" t="s">
        <v>101</v>
      </c>
      <c r="I20" s="37">
        <v>0</v>
      </c>
      <c r="J20" s="37">
        <v>0</v>
      </c>
      <c r="K20" s="115">
        <v>0</v>
      </c>
      <c r="L20" s="116">
        <v>0</v>
      </c>
      <c r="M20" s="37">
        <v>0</v>
      </c>
      <c r="N20" s="116">
        <v>0</v>
      </c>
      <c r="O20" s="115">
        <v>0</v>
      </c>
      <c r="P20" s="132">
        <v>0</v>
      </c>
      <c r="Q20" s="133">
        <v>0</v>
      </c>
      <c r="R20" s="89">
        <f>I20*J20*M20</f>
        <v>0</v>
      </c>
      <c r="S20" s="181" t="s">
        <v>211</v>
      </c>
      <c r="T20" s="182"/>
      <c r="U20" s="182"/>
      <c r="V20" s="182"/>
      <c r="W20" s="183"/>
      <c r="X20" s="75"/>
      <c r="Y20" s="113" t="s">
        <v>101</v>
      </c>
      <c r="Z20" s="129" t="s">
        <v>101</v>
      </c>
      <c r="AA20" s="37">
        <v>0</v>
      </c>
      <c r="AB20" s="37">
        <v>0</v>
      </c>
      <c r="AC20" s="115">
        <v>0</v>
      </c>
      <c r="AD20" s="116">
        <v>0</v>
      </c>
      <c r="AE20" s="37">
        <v>0</v>
      </c>
      <c r="AF20" s="116">
        <v>0</v>
      </c>
      <c r="AG20" s="115">
        <v>0</v>
      </c>
      <c r="AH20" s="116">
        <v>0</v>
      </c>
      <c r="AI20" s="133">
        <v>0</v>
      </c>
      <c r="AJ20" s="89">
        <f>AA20*AB20*AE20</f>
        <v>0</v>
      </c>
      <c r="AK20" s="181" t="s">
        <v>212</v>
      </c>
      <c r="AL20" s="182"/>
      <c r="AM20" s="182"/>
      <c r="AN20" s="182"/>
      <c r="AO20" s="183"/>
      <c r="AP20" s="75"/>
      <c r="AQ20" s="113" t="s">
        <v>101</v>
      </c>
      <c r="AR20" s="129" t="s">
        <v>101</v>
      </c>
      <c r="AS20" s="37">
        <v>0</v>
      </c>
      <c r="AT20" s="37">
        <v>0</v>
      </c>
      <c r="AU20" s="116">
        <v>0</v>
      </c>
      <c r="AV20" s="116">
        <v>0</v>
      </c>
      <c r="AW20" s="37">
        <v>0</v>
      </c>
      <c r="AX20" s="116">
        <v>0</v>
      </c>
      <c r="AY20" s="116">
        <v>0</v>
      </c>
      <c r="AZ20" s="132">
        <v>0</v>
      </c>
      <c r="BA20" s="133">
        <v>0</v>
      </c>
      <c r="BB20" s="89">
        <f>AS20*AT20*AW20</f>
        <v>0</v>
      </c>
      <c r="BF20" s="124"/>
    </row>
    <row r="21" spans="1:58" s="17" customFormat="1" ht="30.95" customHeight="1" thickBot="1">
      <c r="A21" s="184" t="s">
        <v>142</v>
      </c>
      <c r="B21" s="185"/>
      <c r="C21" s="185"/>
      <c r="D21" s="185"/>
      <c r="E21" s="185"/>
      <c r="F21" s="90">
        <f>SUM(F9:F19)</f>
        <v>0</v>
      </c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87" t="s">
        <v>146</v>
      </c>
      <c r="R21" s="90">
        <f>SUM(R9:R19)</f>
        <v>0</v>
      </c>
      <c r="S21" s="184" t="s">
        <v>142</v>
      </c>
      <c r="T21" s="185"/>
      <c r="U21" s="185"/>
      <c r="V21" s="185"/>
      <c r="W21" s="185"/>
      <c r="X21" s="90">
        <f>SUM(X9:X19)</f>
        <v>0</v>
      </c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87" t="s">
        <v>146</v>
      </c>
      <c r="AJ21" s="90">
        <f>SUM(AJ9:AJ19)</f>
        <v>0</v>
      </c>
      <c r="AK21" s="184" t="s">
        <v>142</v>
      </c>
      <c r="AL21" s="185"/>
      <c r="AM21" s="185"/>
      <c r="AN21" s="185"/>
      <c r="AO21" s="185"/>
      <c r="AP21" s="90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87" t="s">
        <v>146</v>
      </c>
      <c r="BB21" s="90">
        <f>SUM(BB9:BB19)</f>
        <v>0</v>
      </c>
      <c r="BF21" s="124"/>
    </row>
    <row r="22" spans="1:58" s="17" customFormat="1" ht="14.25">
      <c r="A22" s="48"/>
      <c r="B22" s="48"/>
      <c r="C22" s="48"/>
      <c r="D22" s="48"/>
      <c r="E22" s="48"/>
      <c r="F22" s="66"/>
      <c r="G22" s="48"/>
      <c r="H22" s="48"/>
      <c r="I22" s="66" t="s">
        <v>150</v>
      </c>
      <c r="J22" s="66"/>
      <c r="K22" s="48"/>
      <c r="L22" s="66"/>
      <c r="M22" s="88" t="s">
        <v>151</v>
      </c>
      <c r="N22" s="48"/>
      <c r="O22" s="48"/>
      <c r="P22" s="48"/>
      <c r="Q22" s="48"/>
      <c r="R22" s="39"/>
      <c r="S22" s="88"/>
      <c r="T22" s="88"/>
      <c r="U22" s="88"/>
      <c r="V22" s="88"/>
      <c r="W22" s="88"/>
      <c r="X22" s="88"/>
      <c r="Y22" s="88"/>
      <c r="Z22" s="88"/>
      <c r="AA22" s="88" t="s">
        <v>150</v>
      </c>
      <c r="AB22" s="88"/>
      <c r="AC22" s="88"/>
      <c r="AD22" s="88"/>
      <c r="AE22" s="88" t="s">
        <v>151</v>
      </c>
      <c r="AF22" s="88"/>
      <c r="AG22" s="48"/>
      <c r="AH22" s="48"/>
      <c r="AI22" s="48"/>
      <c r="AJ22" s="39"/>
      <c r="AK22" s="88"/>
      <c r="AL22" s="88"/>
      <c r="AM22" s="88"/>
      <c r="AN22" s="88"/>
      <c r="AO22" s="88"/>
      <c r="AP22" s="88"/>
      <c r="AQ22" s="88"/>
      <c r="AR22" s="88"/>
      <c r="AS22" s="88" t="s">
        <v>150</v>
      </c>
      <c r="AT22" s="88"/>
      <c r="AU22" s="88"/>
      <c r="AV22" s="88"/>
      <c r="AW22" s="88" t="s">
        <v>151</v>
      </c>
      <c r="AX22" s="88"/>
      <c r="AY22" s="22"/>
      <c r="AZ22" s="22"/>
      <c r="BA22" s="22"/>
      <c r="BB22" s="39"/>
      <c r="BF22" s="124"/>
    </row>
    <row r="23" spans="1:58" s="2" customFormat="1" ht="27" customHeight="1">
      <c r="A23" s="51"/>
      <c r="B23" s="51"/>
      <c r="C23" s="51"/>
      <c r="D23" s="51"/>
      <c r="E23" s="51"/>
      <c r="F23" s="68"/>
      <c r="G23" s="51" t="s">
        <v>73</v>
      </c>
      <c r="H23" s="51"/>
      <c r="I23" s="179">
        <f>R6</f>
        <v>0</v>
      </c>
      <c r="J23" s="180"/>
      <c r="K23" s="42" t="str">
        <f>IF(I23&gt;L23,"＞","≤")</f>
        <v>≤</v>
      </c>
      <c r="L23" s="179">
        <f>ROUND(R21,1)</f>
        <v>0</v>
      </c>
      <c r="M23" s="179"/>
      <c r="N23" s="51" t="s">
        <v>74</v>
      </c>
      <c r="O23" s="51" t="str">
        <f>IF(I23&gt;L23,"NG","OK")</f>
        <v>OK</v>
      </c>
      <c r="P23" s="51"/>
      <c r="Q23" s="51"/>
      <c r="R23" s="52"/>
      <c r="S23" s="51"/>
      <c r="T23" s="51"/>
      <c r="U23" s="51"/>
      <c r="V23" s="51"/>
      <c r="W23" s="51"/>
      <c r="X23" s="68"/>
      <c r="Y23" s="51" t="s">
        <v>73</v>
      </c>
      <c r="Z23" s="51"/>
      <c r="AA23" s="179">
        <f>AJ6</f>
        <v>0</v>
      </c>
      <c r="AB23" s="180"/>
      <c r="AC23" s="42" t="str">
        <f>IF(AA23&gt;AD23,"＞","≤")</f>
        <v>≤</v>
      </c>
      <c r="AD23" s="179">
        <f>ROUND(AJ21,1)</f>
        <v>0</v>
      </c>
      <c r="AE23" s="179"/>
      <c r="AF23" s="51" t="s">
        <v>74</v>
      </c>
      <c r="AG23" s="51" t="str">
        <f>IF(AA23&gt;AD23,"NG","OK")</f>
        <v>OK</v>
      </c>
      <c r="AH23" s="51"/>
      <c r="AI23" s="51"/>
      <c r="AJ23" s="52"/>
      <c r="AK23" s="41"/>
      <c r="AL23" s="41"/>
      <c r="AM23" s="41"/>
      <c r="AN23" s="41"/>
      <c r="AO23" s="41"/>
      <c r="AP23" s="68"/>
      <c r="AQ23" s="41" t="s">
        <v>73</v>
      </c>
      <c r="AR23" s="41"/>
      <c r="AS23" s="179">
        <f>BB6</f>
        <v>0</v>
      </c>
      <c r="AT23" s="180"/>
      <c r="AU23" s="42" t="str">
        <f>IF(AS23&gt;AV23,"＞","≤")</f>
        <v>≤</v>
      </c>
      <c r="AV23" s="179">
        <f>ROUND(BB21,1)</f>
        <v>0</v>
      </c>
      <c r="AW23" s="179"/>
      <c r="AX23" s="41" t="s">
        <v>100</v>
      </c>
      <c r="AY23" s="41" t="str">
        <f>IF(AS23&gt;AV23,"NG","OK")</f>
        <v>OK</v>
      </c>
      <c r="AZ23" s="41"/>
      <c r="BA23" s="41"/>
      <c r="BB23" s="43"/>
      <c r="BF23" s="124"/>
    </row>
    <row r="24" spans="1:58" s="17" customFormat="1" ht="14.25">
      <c r="R24" s="49"/>
      <c r="AJ24" s="49"/>
      <c r="BB24" s="21"/>
      <c r="BF24" s="124"/>
    </row>
    <row r="25" spans="1:58" ht="24.95" customHeight="1" thickBot="1">
      <c r="A25" s="2" t="s">
        <v>105</v>
      </c>
      <c r="S25" s="2" t="s">
        <v>107</v>
      </c>
      <c r="AK25" s="2" t="s">
        <v>110</v>
      </c>
    </row>
    <row r="26" spans="1:58" s="2" customFormat="1" ht="30.95" customHeight="1" thickBot="1">
      <c r="A26" s="166" t="s">
        <v>144</v>
      </c>
      <c r="B26" s="167"/>
      <c r="C26" s="167"/>
      <c r="D26" s="167"/>
      <c r="E26" s="167"/>
      <c r="F26" s="92"/>
      <c r="G26" s="166" t="s">
        <v>143</v>
      </c>
      <c r="H26" s="167"/>
      <c r="I26" s="167"/>
      <c r="J26" s="167"/>
      <c r="K26" s="167"/>
      <c r="L26" s="168"/>
      <c r="M26" s="169"/>
      <c r="N26" s="170"/>
      <c r="O26" s="170"/>
      <c r="P26" s="171"/>
      <c r="Q26" s="86" t="s">
        <v>145</v>
      </c>
      <c r="R26" s="80">
        <f>ROUND(F26*M26/1000,1)</f>
        <v>0</v>
      </c>
      <c r="S26" s="166" t="s">
        <v>144</v>
      </c>
      <c r="T26" s="167"/>
      <c r="U26" s="167"/>
      <c r="V26" s="167"/>
      <c r="W26" s="167"/>
      <c r="X26" s="92"/>
      <c r="Y26" s="166" t="s">
        <v>143</v>
      </c>
      <c r="Z26" s="167"/>
      <c r="AA26" s="167"/>
      <c r="AB26" s="167"/>
      <c r="AC26" s="167"/>
      <c r="AD26" s="168"/>
      <c r="AE26" s="169"/>
      <c r="AF26" s="170"/>
      <c r="AG26" s="170"/>
      <c r="AH26" s="171"/>
      <c r="AI26" s="86" t="s">
        <v>145</v>
      </c>
      <c r="AJ26" s="80">
        <f>ROUND(X26*AE26/1000,1)</f>
        <v>0</v>
      </c>
      <c r="AK26" s="166" t="s">
        <v>144</v>
      </c>
      <c r="AL26" s="167"/>
      <c r="AM26" s="167"/>
      <c r="AN26" s="167"/>
      <c r="AO26" s="167"/>
      <c r="AP26" s="92"/>
      <c r="AQ26" s="166" t="s">
        <v>143</v>
      </c>
      <c r="AR26" s="167"/>
      <c r="AS26" s="167"/>
      <c r="AT26" s="167"/>
      <c r="AU26" s="167"/>
      <c r="AV26" s="168"/>
      <c r="AW26" s="169"/>
      <c r="AX26" s="170"/>
      <c r="AY26" s="170"/>
      <c r="AZ26" s="171"/>
      <c r="BA26" s="86" t="s">
        <v>145</v>
      </c>
      <c r="BB26" s="80">
        <f>ROUND(AP26*AW26/1000,1)</f>
        <v>0</v>
      </c>
      <c r="BF26" s="124"/>
    </row>
    <row r="27" spans="1:58" s="70" customFormat="1" ht="15" customHeight="1" thickBo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  <c r="R27" s="69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69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9"/>
      <c r="BB27" s="69"/>
      <c r="BF27" s="125"/>
    </row>
    <row r="28" spans="1:58" s="17" customFormat="1" ht="51" customHeight="1">
      <c r="A28" s="81" t="s">
        <v>22</v>
      </c>
      <c r="B28" s="173" t="s">
        <v>27</v>
      </c>
      <c r="C28" s="173"/>
      <c r="D28" s="173"/>
      <c r="E28" s="173"/>
      <c r="F28" s="82" t="s">
        <v>205</v>
      </c>
      <c r="G28" s="83" t="s">
        <v>204</v>
      </c>
      <c r="H28" s="84" t="s">
        <v>63</v>
      </c>
      <c r="I28" s="84" t="s">
        <v>65</v>
      </c>
      <c r="J28" s="84" t="s">
        <v>66</v>
      </c>
      <c r="K28" s="84" t="s">
        <v>67</v>
      </c>
      <c r="L28" s="84" t="s">
        <v>68</v>
      </c>
      <c r="M28" s="84" t="s">
        <v>69</v>
      </c>
      <c r="N28" s="84" t="s">
        <v>70</v>
      </c>
      <c r="O28" s="84" t="s">
        <v>71</v>
      </c>
      <c r="P28" s="82" t="s">
        <v>72</v>
      </c>
      <c r="Q28" s="81" t="s">
        <v>29</v>
      </c>
      <c r="R28" s="82" t="s">
        <v>135</v>
      </c>
      <c r="S28" s="81" t="s">
        <v>22</v>
      </c>
      <c r="T28" s="173" t="s">
        <v>27</v>
      </c>
      <c r="U28" s="173"/>
      <c r="V28" s="173"/>
      <c r="W28" s="173"/>
      <c r="X28" s="82" t="s">
        <v>205</v>
      </c>
      <c r="Y28" s="83" t="s">
        <v>204</v>
      </c>
      <c r="Z28" s="84" t="s">
        <v>63</v>
      </c>
      <c r="AA28" s="84" t="s">
        <v>65</v>
      </c>
      <c r="AB28" s="84" t="s">
        <v>66</v>
      </c>
      <c r="AC28" s="84" t="s">
        <v>67</v>
      </c>
      <c r="AD28" s="84" t="s">
        <v>68</v>
      </c>
      <c r="AE28" s="84" t="s">
        <v>69</v>
      </c>
      <c r="AF28" s="84" t="s">
        <v>70</v>
      </c>
      <c r="AG28" s="84" t="s">
        <v>71</v>
      </c>
      <c r="AH28" s="85" t="s">
        <v>72</v>
      </c>
      <c r="AI28" s="81" t="s">
        <v>29</v>
      </c>
      <c r="AJ28" s="82" t="s">
        <v>135</v>
      </c>
      <c r="AK28" s="81" t="s">
        <v>22</v>
      </c>
      <c r="AL28" s="173" t="s">
        <v>27</v>
      </c>
      <c r="AM28" s="173"/>
      <c r="AN28" s="173"/>
      <c r="AO28" s="173"/>
      <c r="AP28" s="82" t="s">
        <v>205</v>
      </c>
      <c r="AQ28" s="83" t="s">
        <v>204</v>
      </c>
      <c r="AR28" s="84" t="s">
        <v>63</v>
      </c>
      <c r="AS28" s="84" t="s">
        <v>65</v>
      </c>
      <c r="AT28" s="84" t="s">
        <v>66</v>
      </c>
      <c r="AU28" s="84" t="s">
        <v>67</v>
      </c>
      <c r="AV28" s="84" t="s">
        <v>68</v>
      </c>
      <c r="AW28" s="84" t="s">
        <v>69</v>
      </c>
      <c r="AX28" s="84" t="s">
        <v>70</v>
      </c>
      <c r="AY28" s="84" t="s">
        <v>71</v>
      </c>
      <c r="AZ28" s="85" t="s">
        <v>72</v>
      </c>
      <c r="BA28" s="81" t="s">
        <v>29</v>
      </c>
      <c r="BB28" s="82" t="s">
        <v>135</v>
      </c>
      <c r="BF28" s="124"/>
    </row>
    <row r="29" spans="1:58" s="94" customFormat="1" ht="24.95" customHeight="1">
      <c r="A29" s="174" t="s">
        <v>23</v>
      </c>
      <c r="B29" s="165" t="s">
        <v>157</v>
      </c>
      <c r="C29" s="165"/>
      <c r="D29" s="165"/>
      <c r="E29" s="165"/>
      <c r="F29" s="97"/>
      <c r="G29" s="98" t="s">
        <v>102</v>
      </c>
      <c r="H29" s="112" t="s">
        <v>101</v>
      </c>
      <c r="I29" s="37">
        <v>0</v>
      </c>
      <c r="J29" s="37">
        <v>0</v>
      </c>
      <c r="K29" s="38">
        <v>0</v>
      </c>
      <c r="L29" s="37">
        <v>0</v>
      </c>
      <c r="M29" s="38">
        <v>0</v>
      </c>
      <c r="N29" s="38">
        <v>0</v>
      </c>
      <c r="O29" s="115">
        <v>0</v>
      </c>
      <c r="P29" s="77">
        <v>0</v>
      </c>
      <c r="Q29" s="133">
        <v>0</v>
      </c>
      <c r="R29" s="134">
        <f>ROUND(((I29*J29)*(K29+$BF$10*L29+$BF$11*M29+$BF$12*N29+2*(VLOOKUP(G29,'첨부#3 토양투수능'!$A$23:$D$34,4,0)+VLOOKUP('&lt;참고&gt; 전산계산_시설설계용량 산출'!H29,'첨부#3 토양투수능'!$A$23:$D$34,4,0))/1000)+(P29/2)*(P29/2)*PI()*J29*(1-$BF$11))*Q29,1)</f>
        <v>0</v>
      </c>
      <c r="S29" s="174" t="s">
        <v>23</v>
      </c>
      <c r="T29" s="165" t="s">
        <v>157</v>
      </c>
      <c r="U29" s="165"/>
      <c r="V29" s="165"/>
      <c r="W29" s="165"/>
      <c r="X29" s="97"/>
      <c r="Y29" s="98" t="s">
        <v>102</v>
      </c>
      <c r="Z29" s="112" t="s">
        <v>101</v>
      </c>
      <c r="AA29" s="37">
        <v>0</v>
      </c>
      <c r="AB29" s="37">
        <v>0</v>
      </c>
      <c r="AC29" s="38">
        <v>0</v>
      </c>
      <c r="AD29" s="37">
        <v>0</v>
      </c>
      <c r="AE29" s="38">
        <v>0</v>
      </c>
      <c r="AF29" s="38">
        <v>0</v>
      </c>
      <c r="AG29" s="115">
        <v>0</v>
      </c>
      <c r="AH29" s="77">
        <v>0</v>
      </c>
      <c r="AI29" s="133">
        <v>0</v>
      </c>
      <c r="AJ29" s="134">
        <f>ROUND(((AA29*AB29)*(AC29+$BF$10*AD29+$BF$11*AE29+$BF$12*AF29+2*(VLOOKUP(Y29,'첨부#3 토양투수능'!$A$23:$D$34,4,0)+VLOOKUP('&lt;참고&gt; 전산계산_시설설계용량 산출'!Z29,'첨부#3 토양투수능'!$A$23:$D$34,4,0))/1000)+(AH29/2)*(AH29/2)*PI()*AB29*(1-$BF$11))*AI29,1)</f>
        <v>0</v>
      </c>
      <c r="AK29" s="174" t="s">
        <v>23</v>
      </c>
      <c r="AL29" s="165" t="s">
        <v>157</v>
      </c>
      <c r="AM29" s="165"/>
      <c r="AN29" s="165"/>
      <c r="AO29" s="165"/>
      <c r="AP29" s="97"/>
      <c r="AQ29" s="98" t="s">
        <v>102</v>
      </c>
      <c r="AR29" s="128" t="s">
        <v>101</v>
      </c>
      <c r="AS29" s="37">
        <v>0</v>
      </c>
      <c r="AT29" s="37">
        <v>0</v>
      </c>
      <c r="AU29" s="38">
        <v>0</v>
      </c>
      <c r="AV29" s="37">
        <v>0</v>
      </c>
      <c r="AW29" s="38">
        <v>0</v>
      </c>
      <c r="AX29" s="38">
        <v>0</v>
      </c>
      <c r="AY29" s="115">
        <v>0</v>
      </c>
      <c r="AZ29" s="77">
        <v>0</v>
      </c>
      <c r="BA29" s="133">
        <v>0</v>
      </c>
      <c r="BB29" s="134">
        <f>ROUND(((AS29*AT29)*(AU29+$BF$10*AV29+$BF$11*AW29+$BF$12*AX29+2*(VLOOKUP(AQ29,'첨부#3 토양투수능'!$A$23:$D$34,4,0)+VLOOKUP('&lt;참고&gt; 전산계산_시설설계용량 산출'!AR29,'첨부#3 토양투수능'!$A$23:$D$34,4,0))/1000)+(AZ29/2)*(AZ29/2)*PI()*AT29*(1-$BF$11))*BA29,1)</f>
        <v>0</v>
      </c>
      <c r="BF29" s="126"/>
    </row>
    <row r="30" spans="1:58" s="17" customFormat="1" ht="24.95" customHeight="1">
      <c r="A30" s="175"/>
      <c r="B30" s="165" t="s">
        <v>158</v>
      </c>
      <c r="C30" s="165"/>
      <c r="D30" s="165"/>
      <c r="E30" s="165"/>
      <c r="F30" s="75"/>
      <c r="G30" s="111" t="s">
        <v>101</v>
      </c>
      <c r="H30" s="112" t="s">
        <v>101</v>
      </c>
      <c r="I30" s="37">
        <v>0</v>
      </c>
      <c r="J30" s="37">
        <v>0</v>
      </c>
      <c r="K30" s="38">
        <v>0</v>
      </c>
      <c r="L30" s="37">
        <v>0</v>
      </c>
      <c r="M30" s="38">
        <v>0</v>
      </c>
      <c r="N30" s="38">
        <v>0</v>
      </c>
      <c r="O30" s="115">
        <v>0</v>
      </c>
      <c r="P30" s="77">
        <v>0</v>
      </c>
      <c r="Q30" s="133">
        <v>0</v>
      </c>
      <c r="R30" s="89">
        <f>ROUND(((I30*J30)*(K30+$BF$10*L30+$BF$11*M30+$BF$12*N30+2*(VLOOKUP(G30,'첨부#3 토양투수능'!$A$23:$D$34,4,0)+VLOOKUP('&lt;참고&gt; 전산계산_시설설계용량 산출'!H30,'첨부#3 토양투수능'!$A$23:$D$34,4,0))/1000)+(P30/2)*(P30/2)*PI()*J30*(1-$BF$11))*Q30,1)</f>
        <v>0</v>
      </c>
      <c r="S30" s="175"/>
      <c r="T30" s="165" t="s">
        <v>158</v>
      </c>
      <c r="U30" s="165"/>
      <c r="V30" s="165"/>
      <c r="W30" s="165"/>
      <c r="X30" s="75"/>
      <c r="Y30" s="111" t="s">
        <v>101</v>
      </c>
      <c r="Z30" s="112" t="s">
        <v>101</v>
      </c>
      <c r="AA30" s="37">
        <v>0</v>
      </c>
      <c r="AB30" s="37">
        <v>0</v>
      </c>
      <c r="AC30" s="38">
        <v>0</v>
      </c>
      <c r="AD30" s="37">
        <v>0</v>
      </c>
      <c r="AE30" s="38">
        <v>0</v>
      </c>
      <c r="AF30" s="38">
        <v>0</v>
      </c>
      <c r="AG30" s="115">
        <v>0</v>
      </c>
      <c r="AH30" s="77">
        <v>0</v>
      </c>
      <c r="AI30" s="133">
        <v>0</v>
      </c>
      <c r="AJ30" s="89">
        <f>ROUND(((AA30*AB30)*(AC30+$BF$10*AD30+$BF$11*AE30+$BF$12*AF30+2*(VLOOKUP(Y30,'첨부#3 토양투수능'!$A$23:$D$34,4,0)+VLOOKUP('&lt;참고&gt; 전산계산_시설설계용량 산출'!Z30,'첨부#3 토양투수능'!$A$23:$D$34,4,0))/1000)+(AH30/2)*(AH30/2)*PI()*AB30*(1-$BF$11))*AI30,1)</f>
        <v>0</v>
      </c>
      <c r="AK30" s="175"/>
      <c r="AL30" s="165" t="s">
        <v>158</v>
      </c>
      <c r="AM30" s="165"/>
      <c r="AN30" s="165"/>
      <c r="AO30" s="165"/>
      <c r="AP30" s="75"/>
      <c r="AQ30" s="127" t="s">
        <v>101</v>
      </c>
      <c r="AR30" s="128" t="s">
        <v>101</v>
      </c>
      <c r="AS30" s="37">
        <v>0</v>
      </c>
      <c r="AT30" s="37">
        <v>0</v>
      </c>
      <c r="AU30" s="38">
        <v>0</v>
      </c>
      <c r="AV30" s="37">
        <v>0</v>
      </c>
      <c r="AW30" s="38">
        <v>0</v>
      </c>
      <c r="AX30" s="38">
        <v>0</v>
      </c>
      <c r="AY30" s="115">
        <v>0</v>
      </c>
      <c r="AZ30" s="77">
        <v>0</v>
      </c>
      <c r="BA30" s="133">
        <v>0</v>
      </c>
      <c r="BB30" s="89">
        <f>ROUND(((AS30*AT30)*(AU30+$BF$10*AV30+$BF$11*AW30+$BF$12*AX30+2*(VLOOKUP(AQ30,'첨부#3 토양투수능'!$A$23:$D$34,4,0)+VLOOKUP('&lt;참고&gt; 전산계산_시설설계용량 산출'!AR30,'첨부#3 토양투수능'!$A$23:$D$34,4,0))/1000)+(AZ30/2)*(AZ30/2)*PI()*AT30*(1-$BF$11))*BA30,1)</f>
        <v>0</v>
      </c>
      <c r="BF30" s="124"/>
    </row>
    <row r="31" spans="1:58" s="17" customFormat="1" ht="24.95" customHeight="1">
      <c r="A31" s="175"/>
      <c r="B31" s="165" t="s">
        <v>25</v>
      </c>
      <c r="C31" s="165"/>
      <c r="D31" s="165"/>
      <c r="E31" s="165"/>
      <c r="F31" s="75"/>
      <c r="G31" s="111" t="s">
        <v>101</v>
      </c>
      <c r="H31" s="112" t="s">
        <v>101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8">
        <v>0</v>
      </c>
      <c r="O31" s="115">
        <v>0</v>
      </c>
      <c r="P31" s="77">
        <v>0</v>
      </c>
      <c r="Q31" s="133">
        <v>0</v>
      </c>
      <c r="R31" s="89">
        <f>ROUND(((I31*J31)*(K31+$BF$10*L31+$BF$11*M31+$BF$12*N31+2*(VLOOKUP(G31,'첨부#3 토양투수능'!$A$23:$D$34,4,0)+VLOOKUP('&lt;참고&gt; 전산계산_시설설계용량 산출'!H31,'첨부#3 토양투수능'!$A$23:$D$34,4,0))/1000)+(P31/2)*(P31/2)*PI()*J31*(1-$BF$11))*Q31,1)</f>
        <v>0</v>
      </c>
      <c r="S31" s="175"/>
      <c r="T31" s="165" t="s">
        <v>25</v>
      </c>
      <c r="U31" s="165"/>
      <c r="V31" s="165"/>
      <c r="W31" s="165"/>
      <c r="X31" s="75"/>
      <c r="Y31" s="111" t="s">
        <v>101</v>
      </c>
      <c r="Z31" s="112" t="s">
        <v>101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8">
        <v>0</v>
      </c>
      <c r="AG31" s="115">
        <v>0</v>
      </c>
      <c r="AH31" s="77">
        <v>0</v>
      </c>
      <c r="AI31" s="133">
        <v>0</v>
      </c>
      <c r="AJ31" s="89">
        <f>ROUND(((AA31*AB31)*(AC31+$BF$10*AD31+$BF$11*AE31+$BF$12*AF31+2*(VLOOKUP(Y31,'첨부#3 토양투수능'!$A$23:$D$34,4,0)+VLOOKUP('&lt;참고&gt; 전산계산_시설설계용량 산출'!Z31,'첨부#3 토양투수능'!$A$23:$D$34,4,0))/1000)+(AH31/2)*(AH31/2)*PI()*AB31*(1-$BF$11))*AI31,1)</f>
        <v>0</v>
      </c>
      <c r="AK31" s="175"/>
      <c r="AL31" s="165" t="s">
        <v>25</v>
      </c>
      <c r="AM31" s="165"/>
      <c r="AN31" s="165"/>
      <c r="AO31" s="165"/>
      <c r="AP31" s="75"/>
      <c r="AQ31" s="127" t="s">
        <v>101</v>
      </c>
      <c r="AR31" s="128" t="s">
        <v>101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8">
        <v>0</v>
      </c>
      <c r="AY31" s="115">
        <v>0</v>
      </c>
      <c r="AZ31" s="77">
        <v>0</v>
      </c>
      <c r="BA31" s="133">
        <v>0</v>
      </c>
      <c r="BB31" s="89">
        <f>ROUND(((AS31*AT31)*(AU31+$BF$10*AV31+$BF$11*AW31+$BF$12*AX31+2*(VLOOKUP(AQ31,'첨부#3 토양투수능'!$A$23:$D$34,4,0)+VLOOKUP('&lt;참고&gt; 전산계산_시설설계용량 산출'!AR31,'첨부#3 토양투수능'!$A$23:$D$34,4,0))/1000)+(AZ31/2)*(AZ31/2)*PI()*AT31*(1-$BF$11))*BA31,1)</f>
        <v>0</v>
      </c>
      <c r="BF31" s="124"/>
    </row>
    <row r="32" spans="1:58" s="17" customFormat="1" ht="24.95" customHeight="1">
      <c r="A32" s="175"/>
      <c r="B32" s="165" t="s">
        <v>159</v>
      </c>
      <c r="C32" s="165"/>
      <c r="D32" s="165"/>
      <c r="E32" s="165"/>
      <c r="F32" s="75"/>
      <c r="G32" s="111" t="s">
        <v>101</v>
      </c>
      <c r="H32" s="112" t="s">
        <v>101</v>
      </c>
      <c r="I32" s="37">
        <v>0</v>
      </c>
      <c r="J32" s="37">
        <v>0</v>
      </c>
      <c r="K32" s="38">
        <v>0</v>
      </c>
      <c r="L32" s="37">
        <v>0</v>
      </c>
      <c r="M32" s="37">
        <v>0</v>
      </c>
      <c r="N32" s="37">
        <v>0</v>
      </c>
      <c r="O32" s="115">
        <v>0</v>
      </c>
      <c r="P32" s="77">
        <v>0</v>
      </c>
      <c r="Q32" s="133">
        <v>0</v>
      </c>
      <c r="R32" s="89">
        <f>ROUND(((I32*J32)*(K32+$BF$10*L32+$BF$11*M32+$BF$12*N32+2*(VLOOKUP(G32,'첨부#3 토양투수능'!$A$23:$D$34,4,0)+VLOOKUP('&lt;참고&gt; 전산계산_시설설계용량 산출'!H32,'첨부#3 토양투수능'!$A$23:$D$34,4,0))/1000)+(P32/2)*(P32/2)*PI()*J32*(1-$BF$11))*Q32,1)</f>
        <v>0</v>
      </c>
      <c r="S32" s="175"/>
      <c r="T32" s="165" t="s">
        <v>159</v>
      </c>
      <c r="U32" s="165"/>
      <c r="V32" s="165"/>
      <c r="W32" s="165"/>
      <c r="X32" s="75"/>
      <c r="Y32" s="111" t="s">
        <v>101</v>
      </c>
      <c r="Z32" s="112" t="s">
        <v>101</v>
      </c>
      <c r="AA32" s="37">
        <v>0</v>
      </c>
      <c r="AB32" s="37">
        <v>0</v>
      </c>
      <c r="AC32" s="38">
        <v>0</v>
      </c>
      <c r="AD32" s="37">
        <v>0</v>
      </c>
      <c r="AE32" s="37">
        <v>0</v>
      </c>
      <c r="AF32" s="37">
        <v>0</v>
      </c>
      <c r="AG32" s="115">
        <v>0</v>
      </c>
      <c r="AH32" s="77">
        <v>0</v>
      </c>
      <c r="AI32" s="133">
        <v>0</v>
      </c>
      <c r="AJ32" s="89">
        <f>ROUND(((AA32*AB32)*(AC32+$BF$10*AD32+$BF$11*AE32+$BF$12*AF32+2*(VLOOKUP(Y32,'첨부#3 토양투수능'!$A$23:$D$34,4,0)+VLOOKUP('&lt;참고&gt; 전산계산_시설설계용량 산출'!Z32,'첨부#3 토양투수능'!$A$23:$D$34,4,0))/1000)+(AH32/2)*(AH32/2)*PI()*AB32*(1-$BF$11))*AI32,1)</f>
        <v>0</v>
      </c>
      <c r="AK32" s="175"/>
      <c r="AL32" s="165" t="s">
        <v>159</v>
      </c>
      <c r="AM32" s="165"/>
      <c r="AN32" s="165"/>
      <c r="AO32" s="165"/>
      <c r="AP32" s="75"/>
      <c r="AQ32" s="127" t="s">
        <v>101</v>
      </c>
      <c r="AR32" s="128" t="s">
        <v>101</v>
      </c>
      <c r="AS32" s="37">
        <v>0</v>
      </c>
      <c r="AT32" s="37">
        <v>0</v>
      </c>
      <c r="AU32" s="38">
        <v>0</v>
      </c>
      <c r="AV32" s="37">
        <v>0</v>
      </c>
      <c r="AW32" s="37">
        <v>0</v>
      </c>
      <c r="AX32" s="37">
        <v>0</v>
      </c>
      <c r="AY32" s="115">
        <v>0</v>
      </c>
      <c r="AZ32" s="77">
        <v>0</v>
      </c>
      <c r="BA32" s="133">
        <v>0</v>
      </c>
      <c r="BB32" s="89">
        <f>ROUND(((AS32*AT32)*(AU32+$BF$10*AV32+$BF$11*AW32+$BF$12*AX32+2*(VLOOKUP(AQ32,'첨부#3 토양투수능'!$A$23:$D$34,4,0)+VLOOKUP('&lt;참고&gt; 전산계산_시설설계용량 산출'!AR32,'첨부#3 토양투수능'!$A$23:$D$34,4,0))/1000)+(AZ32/2)*(AZ32/2)*PI()*AT32*(1-$BF$11))*BA32,1)</f>
        <v>0</v>
      </c>
      <c r="BF32" s="124"/>
    </row>
    <row r="33" spans="1:58" s="17" customFormat="1" ht="24.95" customHeight="1">
      <c r="A33" s="175"/>
      <c r="B33" s="151" t="s">
        <v>160</v>
      </c>
      <c r="C33" s="152"/>
      <c r="D33" s="152"/>
      <c r="E33" s="153"/>
      <c r="F33" s="76"/>
      <c r="G33" s="98" t="s">
        <v>102</v>
      </c>
      <c r="H33" s="112" t="s">
        <v>101</v>
      </c>
      <c r="I33" s="37">
        <v>0</v>
      </c>
      <c r="J33" s="37">
        <v>0</v>
      </c>
      <c r="K33" s="38">
        <v>0</v>
      </c>
      <c r="L33" s="37">
        <v>0</v>
      </c>
      <c r="M33" s="38">
        <v>0</v>
      </c>
      <c r="N33" s="117">
        <v>0</v>
      </c>
      <c r="O33" s="115">
        <v>0</v>
      </c>
      <c r="P33" s="118">
        <v>0</v>
      </c>
      <c r="Q33" s="133">
        <v>0</v>
      </c>
      <c r="R33" s="89">
        <f>ROUND(((I33*J33)*(K33+$BF$10*L33+$BF$11*M33+$BF$12*N33+2*(VLOOKUP(G33,'첨부#3 토양투수능'!$A$23:$D$34,4,0)+VLOOKUP('&lt;참고&gt; 전산계산_시설설계용량 산출'!H33,'첨부#3 토양투수능'!$A$23:$D$34,4,0))/1000)+(P33/2)*(P33/2)*PI()*J33*(1-$BF$11))*Q33,2)</f>
        <v>0</v>
      </c>
      <c r="S33" s="175"/>
      <c r="T33" s="151" t="s">
        <v>160</v>
      </c>
      <c r="U33" s="152"/>
      <c r="V33" s="152"/>
      <c r="W33" s="153"/>
      <c r="X33" s="76"/>
      <c r="Y33" s="98" t="s">
        <v>102</v>
      </c>
      <c r="Z33" s="112" t="s">
        <v>101</v>
      </c>
      <c r="AA33" s="37">
        <v>0</v>
      </c>
      <c r="AB33" s="37">
        <v>0</v>
      </c>
      <c r="AC33" s="38">
        <v>0</v>
      </c>
      <c r="AD33" s="37">
        <v>0</v>
      </c>
      <c r="AE33" s="38">
        <v>0</v>
      </c>
      <c r="AF33" s="117">
        <v>0</v>
      </c>
      <c r="AG33" s="115">
        <v>0</v>
      </c>
      <c r="AH33" s="118">
        <v>0</v>
      </c>
      <c r="AI33" s="133">
        <v>0</v>
      </c>
      <c r="AJ33" s="89">
        <f>ROUND(((AA33*AB33)*(AC33+$BF$10*AD33+$BF$11*AE33+$BF$12*AF33+2*(VLOOKUP(Y33,'첨부#3 토양투수능'!$A$23:$D$34,4,0)+VLOOKUP('&lt;참고&gt; 전산계산_시설설계용량 산출'!Z33,'첨부#3 토양투수능'!$A$23:$D$34,4,0))/1000)+(AH33/2)*(AH33/2)*PI()*AB33*(1-$BF$11))*AI33,2)</f>
        <v>0</v>
      </c>
      <c r="AK33" s="175"/>
      <c r="AL33" s="151" t="s">
        <v>160</v>
      </c>
      <c r="AM33" s="152"/>
      <c r="AN33" s="152"/>
      <c r="AO33" s="153"/>
      <c r="AP33" s="76"/>
      <c r="AQ33" s="98" t="s">
        <v>102</v>
      </c>
      <c r="AR33" s="128" t="s">
        <v>101</v>
      </c>
      <c r="AS33" s="37">
        <v>0</v>
      </c>
      <c r="AT33" s="37">
        <v>0</v>
      </c>
      <c r="AU33" s="38">
        <v>0</v>
      </c>
      <c r="AV33" s="37">
        <v>0</v>
      </c>
      <c r="AW33" s="38">
        <v>0</v>
      </c>
      <c r="AX33" s="117">
        <v>0</v>
      </c>
      <c r="AY33" s="115">
        <v>0</v>
      </c>
      <c r="AZ33" s="118">
        <v>0</v>
      </c>
      <c r="BA33" s="133">
        <v>0</v>
      </c>
      <c r="BB33" s="89">
        <f>ROUND(((AS33*AT33)*(AU33+$BF$10*AV33+$BF$11*AW33+$BF$12*AX33+2*(VLOOKUP(AQ33,'첨부#3 토양투수능'!$A$23:$D$34,4,0)+VLOOKUP('&lt;참고&gt; 전산계산_시설설계용량 산출'!AR33,'첨부#3 토양투수능'!$A$23:$D$34,4,0))/1000)+(AZ33/2)*(AZ33/2)*PI()*AT33*(1-$BF$11))*BA33,2)</f>
        <v>0</v>
      </c>
      <c r="BF33" s="124"/>
    </row>
    <row r="34" spans="1:58" s="17" customFormat="1" ht="24.95" customHeight="1">
      <c r="A34" s="176"/>
      <c r="B34" s="151" t="s">
        <v>26</v>
      </c>
      <c r="C34" s="152"/>
      <c r="D34" s="152"/>
      <c r="E34" s="153"/>
      <c r="F34" s="76"/>
      <c r="G34" s="129" t="s">
        <v>101</v>
      </c>
      <c r="H34" s="129" t="s">
        <v>101</v>
      </c>
      <c r="I34" s="37">
        <v>0</v>
      </c>
      <c r="J34" s="37">
        <v>0</v>
      </c>
      <c r="K34" s="115">
        <v>0</v>
      </c>
      <c r="L34" s="37">
        <v>0</v>
      </c>
      <c r="M34" s="38">
        <v>0</v>
      </c>
      <c r="N34" s="115">
        <v>0</v>
      </c>
      <c r="O34" s="115">
        <v>0</v>
      </c>
      <c r="P34" s="120">
        <v>0</v>
      </c>
      <c r="Q34" s="133">
        <v>0</v>
      </c>
      <c r="R34" s="89">
        <f>ROUND(((I34*J34)*(L34*$BF$10+M34*$BF$11+2*VLOOKUP(G34,'첨부#3 토양투수능'!$A$23:$D$34,4,0)/1000))*Q34,1)</f>
        <v>0</v>
      </c>
      <c r="S34" s="176"/>
      <c r="T34" s="151" t="s">
        <v>26</v>
      </c>
      <c r="U34" s="152"/>
      <c r="V34" s="152"/>
      <c r="W34" s="153"/>
      <c r="X34" s="76"/>
      <c r="Y34" s="129" t="s">
        <v>101</v>
      </c>
      <c r="Z34" s="129" t="s">
        <v>101</v>
      </c>
      <c r="AA34" s="37">
        <v>0</v>
      </c>
      <c r="AB34" s="37">
        <v>0</v>
      </c>
      <c r="AC34" s="115">
        <v>0</v>
      </c>
      <c r="AD34" s="37">
        <v>0</v>
      </c>
      <c r="AE34" s="38">
        <v>0</v>
      </c>
      <c r="AF34" s="115">
        <v>0</v>
      </c>
      <c r="AG34" s="115">
        <v>0</v>
      </c>
      <c r="AH34" s="120">
        <v>0</v>
      </c>
      <c r="AI34" s="133">
        <v>0</v>
      </c>
      <c r="AJ34" s="89">
        <f>ROUND(((AA34*AB34)*(AD34*$BF$10+AE34*$BF$11+2*VLOOKUP(Y34,'첨부#3 토양투수능'!$A$23:$D$34,4,0)/1000))*AI34,1)</f>
        <v>0</v>
      </c>
      <c r="AK34" s="176"/>
      <c r="AL34" s="151" t="s">
        <v>26</v>
      </c>
      <c r="AM34" s="152"/>
      <c r="AN34" s="152"/>
      <c r="AO34" s="153"/>
      <c r="AP34" s="76"/>
      <c r="AQ34" s="129" t="s">
        <v>101</v>
      </c>
      <c r="AR34" s="129" t="s">
        <v>101</v>
      </c>
      <c r="AS34" s="37">
        <v>0</v>
      </c>
      <c r="AT34" s="37">
        <v>0</v>
      </c>
      <c r="AU34" s="115">
        <v>0</v>
      </c>
      <c r="AV34" s="37">
        <v>0</v>
      </c>
      <c r="AW34" s="38">
        <v>0</v>
      </c>
      <c r="AX34" s="115">
        <v>0</v>
      </c>
      <c r="AY34" s="115">
        <v>0</v>
      </c>
      <c r="AZ34" s="120">
        <v>0</v>
      </c>
      <c r="BA34" s="133">
        <v>0</v>
      </c>
      <c r="BB34" s="89">
        <f>ROUND(((AS34*AT34)*(AV34*$BF$10+AW34*$BF$11+2*VLOOKUP(AQ34,'첨부#3 토양투수능'!$A$23:$D$34,4,0)/1000))*BA34,1)</f>
        <v>0</v>
      </c>
      <c r="BF34" s="124"/>
    </row>
    <row r="35" spans="1:58" s="17" customFormat="1" ht="24.95" customHeight="1">
      <c r="A35" s="174" t="s">
        <v>24</v>
      </c>
      <c r="B35" s="151" t="s">
        <v>161</v>
      </c>
      <c r="C35" s="152"/>
      <c r="D35" s="152"/>
      <c r="E35" s="153"/>
      <c r="F35" s="76"/>
      <c r="G35" s="113" t="s">
        <v>101</v>
      </c>
      <c r="H35" s="112" t="s">
        <v>101</v>
      </c>
      <c r="I35" s="37">
        <v>0</v>
      </c>
      <c r="J35" s="37">
        <v>0</v>
      </c>
      <c r="K35" s="116">
        <v>0</v>
      </c>
      <c r="L35" s="116">
        <v>0</v>
      </c>
      <c r="M35" s="37">
        <v>0</v>
      </c>
      <c r="N35" s="38">
        <v>0</v>
      </c>
      <c r="O35" s="115">
        <v>0</v>
      </c>
      <c r="P35" s="77">
        <v>0</v>
      </c>
      <c r="Q35" s="133">
        <v>0</v>
      </c>
      <c r="R35" s="89">
        <f>ROUND(((I35*J35)*(M35*$BF$11+N35*$BF$12+VLOOKUP(H35,'첨부#3 토양투수능'!$A$23:$D$34,4,0)*2/1000)+(P35/2)*(P35/2)*PI()*J35*(1-$BF$11))*Q35,2)</f>
        <v>0</v>
      </c>
      <c r="S35" s="174" t="s">
        <v>24</v>
      </c>
      <c r="T35" s="151" t="s">
        <v>161</v>
      </c>
      <c r="U35" s="152"/>
      <c r="V35" s="152"/>
      <c r="W35" s="153"/>
      <c r="X35" s="76"/>
      <c r="Y35" s="113" t="s">
        <v>101</v>
      </c>
      <c r="Z35" s="112" t="s">
        <v>101</v>
      </c>
      <c r="AA35" s="37">
        <v>0</v>
      </c>
      <c r="AB35" s="37">
        <v>0</v>
      </c>
      <c r="AC35" s="116">
        <v>0</v>
      </c>
      <c r="AD35" s="116">
        <v>0</v>
      </c>
      <c r="AE35" s="37">
        <v>0</v>
      </c>
      <c r="AF35" s="38">
        <v>0</v>
      </c>
      <c r="AG35" s="115">
        <v>0</v>
      </c>
      <c r="AH35" s="77">
        <v>0</v>
      </c>
      <c r="AI35" s="133">
        <v>0</v>
      </c>
      <c r="AJ35" s="89">
        <f>ROUND(((AA35*AB35)*(AE35*$BF$11+AF35*$BF$12+VLOOKUP(Z35,'첨부#3 토양투수능'!$A$23:$D$34,4,0)*2/1000)+(AH35/2)*(AH35/2)*PI()*AB35*(1-$BF$11))*AI35,2)</f>
        <v>0</v>
      </c>
      <c r="AK35" s="174" t="s">
        <v>24</v>
      </c>
      <c r="AL35" s="151" t="s">
        <v>161</v>
      </c>
      <c r="AM35" s="152"/>
      <c r="AN35" s="152"/>
      <c r="AO35" s="153"/>
      <c r="AP35" s="76"/>
      <c r="AQ35" s="113" t="s">
        <v>101</v>
      </c>
      <c r="AR35" s="128" t="s">
        <v>101</v>
      </c>
      <c r="AS35" s="37">
        <v>0</v>
      </c>
      <c r="AT35" s="37">
        <v>0</v>
      </c>
      <c r="AU35" s="116">
        <v>0</v>
      </c>
      <c r="AV35" s="116">
        <v>0</v>
      </c>
      <c r="AW35" s="37">
        <v>0</v>
      </c>
      <c r="AX35" s="38">
        <v>0</v>
      </c>
      <c r="AY35" s="115">
        <v>0</v>
      </c>
      <c r="AZ35" s="77">
        <v>0</v>
      </c>
      <c r="BA35" s="133">
        <v>0</v>
      </c>
      <c r="BB35" s="89">
        <f>ROUND(((AS35*AT35)*(AW35*$BF$11+AX35*$BF$12+VLOOKUP(AR35,'첨부#3 토양투수능'!$A$23:$D$34,4,0)*2/1000)+(AZ35/2)*(AZ35/2)*PI()*AT35*(1-$BF$11))*BA35,2)</f>
        <v>0</v>
      </c>
      <c r="BF35" s="124"/>
    </row>
    <row r="36" spans="1:58" s="17" customFormat="1" ht="24.95" customHeight="1">
      <c r="A36" s="175"/>
      <c r="B36" s="165" t="s">
        <v>113</v>
      </c>
      <c r="C36" s="165"/>
      <c r="D36" s="165"/>
      <c r="E36" s="165"/>
      <c r="F36" s="75"/>
      <c r="G36" s="114" t="s">
        <v>102</v>
      </c>
      <c r="H36" s="112" t="s">
        <v>101</v>
      </c>
      <c r="I36" s="37">
        <v>0</v>
      </c>
      <c r="J36" s="37">
        <v>0</v>
      </c>
      <c r="K36" s="115">
        <v>0</v>
      </c>
      <c r="L36" s="116">
        <v>0</v>
      </c>
      <c r="M36" s="38">
        <v>0</v>
      </c>
      <c r="N36" s="38">
        <v>0</v>
      </c>
      <c r="O36" s="115">
        <v>0</v>
      </c>
      <c r="P36" s="77">
        <v>0</v>
      </c>
      <c r="Q36" s="133">
        <v>0</v>
      </c>
      <c r="R36" s="89">
        <f>ROUND(((I36*J36)*(M36*$BF$11+N36*$BF$12+VLOOKUP(H36,'첨부#3 토양투수능'!$A$23:$D$34,4,0)*2/1000)+(P36/2)*(P36/2)*PI()*J36*(1-$BF$11))*Q36,2)</f>
        <v>0</v>
      </c>
      <c r="S36" s="175"/>
      <c r="T36" s="165" t="s">
        <v>113</v>
      </c>
      <c r="U36" s="165"/>
      <c r="V36" s="165"/>
      <c r="W36" s="165"/>
      <c r="X36" s="75"/>
      <c r="Y36" s="114" t="s">
        <v>102</v>
      </c>
      <c r="Z36" s="112" t="s">
        <v>101</v>
      </c>
      <c r="AA36" s="37">
        <v>0</v>
      </c>
      <c r="AB36" s="37">
        <v>0</v>
      </c>
      <c r="AC36" s="115">
        <v>0</v>
      </c>
      <c r="AD36" s="116">
        <v>0</v>
      </c>
      <c r="AE36" s="38">
        <v>0</v>
      </c>
      <c r="AF36" s="38">
        <v>0</v>
      </c>
      <c r="AG36" s="115">
        <v>0</v>
      </c>
      <c r="AH36" s="77">
        <v>0</v>
      </c>
      <c r="AI36" s="133">
        <v>0</v>
      </c>
      <c r="AJ36" s="89">
        <f>ROUND(((AA36*AB36)*(AE36*$BF$11+AF36*$BF$12+VLOOKUP(Z36,'첨부#3 토양투수능'!$A$23:$D$34,4,0)*2/1000)+(AH36/2)*(AH36/2)*PI()*AB36*(1-$BF$11))*AI36,2)</f>
        <v>0</v>
      </c>
      <c r="AK36" s="175"/>
      <c r="AL36" s="165" t="s">
        <v>113</v>
      </c>
      <c r="AM36" s="165"/>
      <c r="AN36" s="165"/>
      <c r="AO36" s="165"/>
      <c r="AP36" s="75"/>
      <c r="AQ36" s="114" t="s">
        <v>215</v>
      </c>
      <c r="AR36" s="128" t="s">
        <v>216</v>
      </c>
      <c r="AS36" s="37">
        <v>0</v>
      </c>
      <c r="AT36" s="37">
        <v>0</v>
      </c>
      <c r="AU36" s="115">
        <v>0</v>
      </c>
      <c r="AV36" s="116">
        <v>0</v>
      </c>
      <c r="AW36" s="38">
        <v>0</v>
      </c>
      <c r="AX36" s="38">
        <v>0</v>
      </c>
      <c r="AY36" s="115">
        <v>0</v>
      </c>
      <c r="AZ36" s="77">
        <v>0</v>
      </c>
      <c r="BA36" s="133">
        <v>0</v>
      </c>
      <c r="BB36" s="89">
        <f>ROUND(((AS36*AT36)*(AW36*$BF$11+AX36*$BF$12+VLOOKUP(AR36,'첨부#3 토양투수능'!$A$23:$D$34,4,0)*2/1000)+(AZ36/2)*(AZ36/2)*PI()*AT36*(1-$BF$11))*BA36,2)</f>
        <v>0</v>
      </c>
      <c r="BF36" s="124"/>
    </row>
    <row r="37" spans="1:58" s="17" customFormat="1" ht="24.95" customHeight="1">
      <c r="A37" s="175"/>
      <c r="B37" s="151" t="s">
        <v>162</v>
      </c>
      <c r="C37" s="152"/>
      <c r="D37" s="152"/>
      <c r="E37" s="153"/>
      <c r="F37" s="79"/>
      <c r="G37" s="113" t="s">
        <v>101</v>
      </c>
      <c r="H37" s="112" t="s">
        <v>101</v>
      </c>
      <c r="I37" s="37">
        <v>0</v>
      </c>
      <c r="J37" s="37">
        <v>0</v>
      </c>
      <c r="K37" s="115">
        <v>0</v>
      </c>
      <c r="L37" s="116">
        <v>0</v>
      </c>
      <c r="M37" s="38">
        <v>0</v>
      </c>
      <c r="N37" s="38">
        <v>0</v>
      </c>
      <c r="O37" s="115">
        <v>0</v>
      </c>
      <c r="P37" s="77">
        <v>0</v>
      </c>
      <c r="Q37" s="133">
        <v>0</v>
      </c>
      <c r="R37" s="89">
        <f>ROUND(((I37*J37)*(M37*$BF$11+N37*$BF$12+VLOOKUP(H37,'첨부#3 토양투수능'!$A$23:$D$34,4,0)*2/1000)+(P37/2)*(P37/2)*PI()*J37*(1-$BF$11))*Q37,2)</f>
        <v>0</v>
      </c>
      <c r="S37" s="175"/>
      <c r="T37" s="151" t="s">
        <v>162</v>
      </c>
      <c r="U37" s="152"/>
      <c r="V37" s="152"/>
      <c r="W37" s="153"/>
      <c r="X37" s="75"/>
      <c r="Y37" s="113" t="s">
        <v>101</v>
      </c>
      <c r="Z37" s="112" t="s">
        <v>101</v>
      </c>
      <c r="AA37" s="37">
        <v>0</v>
      </c>
      <c r="AB37" s="37">
        <v>0</v>
      </c>
      <c r="AC37" s="115">
        <v>0</v>
      </c>
      <c r="AD37" s="116">
        <v>0</v>
      </c>
      <c r="AE37" s="38">
        <v>0</v>
      </c>
      <c r="AF37" s="38">
        <v>0</v>
      </c>
      <c r="AG37" s="115">
        <v>0</v>
      </c>
      <c r="AH37" s="77">
        <v>0</v>
      </c>
      <c r="AI37" s="133">
        <v>0</v>
      </c>
      <c r="AJ37" s="89">
        <f>ROUND(((AA37*AB37)*(AE37*$BF$11+AF37*$BF$12+VLOOKUP(Z37,'첨부#3 토양투수능'!$A$23:$D$34,4,0)*2/1000)+(AH37/2)*(AH37/2)*PI()*AB37*(1-$BF$11))*AI37,2)</f>
        <v>0</v>
      </c>
      <c r="AK37" s="175"/>
      <c r="AL37" s="151" t="s">
        <v>162</v>
      </c>
      <c r="AM37" s="152"/>
      <c r="AN37" s="152"/>
      <c r="AO37" s="153"/>
      <c r="AP37" s="75"/>
      <c r="AQ37" s="113" t="s">
        <v>101</v>
      </c>
      <c r="AR37" s="128" t="s">
        <v>101</v>
      </c>
      <c r="AS37" s="37">
        <v>0</v>
      </c>
      <c r="AT37" s="37">
        <v>0</v>
      </c>
      <c r="AU37" s="115">
        <v>0</v>
      </c>
      <c r="AV37" s="116">
        <v>0</v>
      </c>
      <c r="AW37" s="38">
        <v>0</v>
      </c>
      <c r="AX37" s="38">
        <v>0</v>
      </c>
      <c r="AY37" s="115">
        <v>0</v>
      </c>
      <c r="AZ37" s="77">
        <v>0</v>
      </c>
      <c r="BA37" s="133">
        <v>0</v>
      </c>
      <c r="BB37" s="89">
        <f>ROUND(((AS37*AT37)*(AW37*$BF$11+AX37*$BF$12+VLOOKUP(AR37,'첨부#3 토양투수능'!$A$23:$D$34,4,0)*2/1000)+(AZ37/2)*(AZ37/2)*PI()*AT37*(1-$BF$11))*BA37,2)</f>
        <v>0</v>
      </c>
      <c r="BF37" s="124"/>
    </row>
    <row r="38" spans="1:58" s="17" customFormat="1" ht="24.95" customHeight="1">
      <c r="A38" s="175"/>
      <c r="B38" s="151" t="s">
        <v>163</v>
      </c>
      <c r="C38" s="152"/>
      <c r="D38" s="152"/>
      <c r="E38" s="153"/>
      <c r="F38" s="79"/>
      <c r="G38" s="113" t="s">
        <v>101</v>
      </c>
      <c r="H38" s="112" t="s">
        <v>101</v>
      </c>
      <c r="I38" s="37">
        <v>0</v>
      </c>
      <c r="J38" s="37">
        <v>0</v>
      </c>
      <c r="K38" s="116">
        <v>0</v>
      </c>
      <c r="L38" s="116">
        <v>0</v>
      </c>
      <c r="M38" s="37">
        <v>0</v>
      </c>
      <c r="N38" s="38">
        <v>0</v>
      </c>
      <c r="O38" s="115">
        <v>0</v>
      </c>
      <c r="P38" s="77">
        <v>0</v>
      </c>
      <c r="Q38" s="133">
        <v>0</v>
      </c>
      <c r="R38" s="89">
        <f>ROUND(((I38*J38)*(M38*$BF$11+N38*$BF$12+VLOOKUP(H38,'첨부#3 토양투수능'!$A$23:$D$34,4,0)*2/1000)+(P38/2)*(P38/2)*PI()*J38*(1-$BF$11))*Q38,2)</f>
        <v>0</v>
      </c>
      <c r="S38" s="175"/>
      <c r="T38" s="151" t="s">
        <v>163</v>
      </c>
      <c r="U38" s="152"/>
      <c r="V38" s="152"/>
      <c r="W38" s="153"/>
      <c r="X38" s="75"/>
      <c r="Y38" s="113" t="s">
        <v>101</v>
      </c>
      <c r="Z38" s="112" t="s">
        <v>101</v>
      </c>
      <c r="AA38" s="37">
        <v>0</v>
      </c>
      <c r="AB38" s="37">
        <v>0</v>
      </c>
      <c r="AC38" s="116">
        <v>0</v>
      </c>
      <c r="AD38" s="116">
        <v>0</v>
      </c>
      <c r="AE38" s="37">
        <v>0</v>
      </c>
      <c r="AF38" s="38">
        <v>0</v>
      </c>
      <c r="AG38" s="115">
        <v>0</v>
      </c>
      <c r="AH38" s="77">
        <v>0</v>
      </c>
      <c r="AI38" s="133">
        <v>0</v>
      </c>
      <c r="AJ38" s="89">
        <f>ROUND(((AA38*AB38)*(AE38*$BF$11+AF38*$BF$12+VLOOKUP(Z38,'첨부#3 토양투수능'!$A$23:$D$34,4,0)*2/1000)+(AH38/2)*(AH38/2)*PI()*AB38*(1-$BF$11))*AI38,2)</f>
        <v>0</v>
      </c>
      <c r="AK38" s="175"/>
      <c r="AL38" s="151" t="s">
        <v>163</v>
      </c>
      <c r="AM38" s="152"/>
      <c r="AN38" s="152"/>
      <c r="AO38" s="153"/>
      <c r="AP38" s="75"/>
      <c r="AQ38" s="113" t="s">
        <v>101</v>
      </c>
      <c r="AR38" s="128" t="s">
        <v>101</v>
      </c>
      <c r="AS38" s="37">
        <v>0</v>
      </c>
      <c r="AT38" s="37">
        <v>0</v>
      </c>
      <c r="AU38" s="116">
        <v>0</v>
      </c>
      <c r="AV38" s="116">
        <v>0</v>
      </c>
      <c r="AW38" s="37">
        <v>0</v>
      </c>
      <c r="AX38" s="38">
        <v>0</v>
      </c>
      <c r="AY38" s="115">
        <v>0</v>
      </c>
      <c r="AZ38" s="77">
        <v>0</v>
      </c>
      <c r="BA38" s="133">
        <v>0</v>
      </c>
      <c r="BB38" s="89">
        <f>ROUND(((AS38*AT38)*(AW38*$BF$11+AX38*$BF$12+VLOOKUP(AR38,'첨부#3 토양투수능'!$A$23:$D$34,4,0)*2/1000)+(AZ38/2)*(AZ38/2)*PI()*AT38*(1-$BF$11))*BA38,2)</f>
        <v>0</v>
      </c>
      <c r="BF38" s="124"/>
    </row>
    <row r="39" spans="1:58" s="17" customFormat="1" ht="24.95" customHeight="1">
      <c r="A39" s="176"/>
      <c r="B39" s="165" t="s">
        <v>64</v>
      </c>
      <c r="C39" s="165"/>
      <c r="D39" s="165"/>
      <c r="E39" s="165"/>
      <c r="F39" s="79"/>
      <c r="G39" s="113" t="s">
        <v>101</v>
      </c>
      <c r="H39" s="112" t="s">
        <v>101</v>
      </c>
      <c r="I39" s="37">
        <v>0</v>
      </c>
      <c r="J39" s="37">
        <v>0</v>
      </c>
      <c r="K39" s="115">
        <v>0</v>
      </c>
      <c r="L39" s="116">
        <v>0</v>
      </c>
      <c r="M39" s="37">
        <v>0</v>
      </c>
      <c r="N39" s="37">
        <v>0</v>
      </c>
      <c r="O39" s="38">
        <v>0</v>
      </c>
      <c r="P39" s="77">
        <v>0</v>
      </c>
      <c r="Q39" s="133">
        <v>0</v>
      </c>
      <c r="R39" s="89">
        <f>ROUND(((I39*J39)*(M39*$BF$11+N39*$BF$12+O39*$BF$13+VLOOKUP(H39,'첨부#3 토양투수능'!$A$23:$D$34,4,0)*2/1000)+(P39/2)*(P39/2)*PI()*J38*(1-$BF$11))*Q39,1)</f>
        <v>0</v>
      </c>
      <c r="S39" s="176"/>
      <c r="T39" s="165" t="s">
        <v>64</v>
      </c>
      <c r="U39" s="165"/>
      <c r="V39" s="165"/>
      <c r="W39" s="165"/>
      <c r="X39" s="75"/>
      <c r="Y39" s="113" t="s">
        <v>101</v>
      </c>
      <c r="Z39" s="112" t="s">
        <v>101</v>
      </c>
      <c r="AA39" s="37">
        <v>0</v>
      </c>
      <c r="AB39" s="37">
        <v>0</v>
      </c>
      <c r="AC39" s="115">
        <v>0</v>
      </c>
      <c r="AD39" s="116">
        <v>0</v>
      </c>
      <c r="AE39" s="37">
        <v>0</v>
      </c>
      <c r="AF39" s="37">
        <v>0</v>
      </c>
      <c r="AG39" s="38">
        <v>0</v>
      </c>
      <c r="AH39" s="77">
        <v>0</v>
      </c>
      <c r="AI39" s="133">
        <v>0</v>
      </c>
      <c r="AJ39" s="89">
        <f>ROUND(((AA39*AB39)*(AE39*$BF$11+AF39*$BF$12+AG39*$BF$13+VLOOKUP(Z39,'첨부#3 토양투수능'!$A$23:$D$34,4,0)*2/1000)+(AH39/2)*(AH39/2)*PI()*AB38*(1-$BF$11))*AI39,1)</f>
        <v>0</v>
      </c>
      <c r="AK39" s="176"/>
      <c r="AL39" s="165" t="s">
        <v>64</v>
      </c>
      <c r="AM39" s="165"/>
      <c r="AN39" s="165"/>
      <c r="AO39" s="165"/>
      <c r="AP39" s="75"/>
      <c r="AQ39" s="113" t="s">
        <v>101</v>
      </c>
      <c r="AR39" s="128" t="s">
        <v>101</v>
      </c>
      <c r="AS39" s="37">
        <v>0</v>
      </c>
      <c r="AT39" s="37">
        <v>0</v>
      </c>
      <c r="AU39" s="115">
        <v>0</v>
      </c>
      <c r="AV39" s="116">
        <v>0</v>
      </c>
      <c r="AW39" s="37">
        <v>0</v>
      </c>
      <c r="AX39" s="37">
        <v>0</v>
      </c>
      <c r="AY39" s="38">
        <v>0</v>
      </c>
      <c r="AZ39" s="77">
        <v>0</v>
      </c>
      <c r="BA39" s="133">
        <v>0</v>
      </c>
      <c r="BB39" s="89">
        <f>ROUND(((AS39*AT39)*(AW39*$BF$11+AX39*$BF$12+AY39*$BF$13+VLOOKUP(AR39,'첨부#3 토양투수능'!$A$23:$D$34,4,0)*2/1000)+(AZ39/2)*(AZ39/2)*PI()*AT38*(1-$BF$11))*BA39,1)</f>
        <v>0</v>
      </c>
      <c r="BF39" s="124"/>
    </row>
    <row r="40" spans="1:58" s="17" customFormat="1" ht="24.95" customHeight="1">
      <c r="A40" s="181" t="s">
        <v>211</v>
      </c>
      <c r="B40" s="182"/>
      <c r="C40" s="182"/>
      <c r="D40" s="182"/>
      <c r="E40" s="183"/>
      <c r="F40" s="75"/>
      <c r="G40" s="113" t="s">
        <v>101</v>
      </c>
      <c r="H40" s="129" t="s">
        <v>101</v>
      </c>
      <c r="I40" s="37">
        <v>0</v>
      </c>
      <c r="J40" s="37">
        <v>0</v>
      </c>
      <c r="K40" s="115">
        <v>0</v>
      </c>
      <c r="L40" s="116">
        <v>0</v>
      </c>
      <c r="M40" s="37">
        <v>0</v>
      </c>
      <c r="N40" s="116">
        <v>0</v>
      </c>
      <c r="O40" s="115">
        <v>0</v>
      </c>
      <c r="P40" s="116">
        <v>0</v>
      </c>
      <c r="Q40" s="133">
        <v>0</v>
      </c>
      <c r="R40" s="89">
        <f>I40*J40*M40</f>
        <v>0</v>
      </c>
      <c r="S40" s="181" t="s">
        <v>211</v>
      </c>
      <c r="T40" s="182"/>
      <c r="U40" s="182"/>
      <c r="V40" s="182"/>
      <c r="W40" s="183"/>
      <c r="X40" s="75"/>
      <c r="Y40" s="113" t="s">
        <v>101</v>
      </c>
      <c r="Z40" s="129" t="s">
        <v>101</v>
      </c>
      <c r="AA40" s="37">
        <v>0</v>
      </c>
      <c r="AB40" s="37">
        <v>0</v>
      </c>
      <c r="AC40" s="115">
        <v>0</v>
      </c>
      <c r="AD40" s="116">
        <v>0</v>
      </c>
      <c r="AE40" s="37">
        <v>0</v>
      </c>
      <c r="AF40" s="116">
        <v>0</v>
      </c>
      <c r="AG40" s="115">
        <v>0</v>
      </c>
      <c r="AH40" s="116">
        <v>0</v>
      </c>
      <c r="AI40" s="133">
        <v>0</v>
      </c>
      <c r="AJ40" s="89">
        <f>AA40*AB40*AE40</f>
        <v>0</v>
      </c>
      <c r="AK40" s="181" t="s">
        <v>211</v>
      </c>
      <c r="AL40" s="182"/>
      <c r="AM40" s="182"/>
      <c r="AN40" s="182"/>
      <c r="AO40" s="183"/>
      <c r="AP40" s="75"/>
      <c r="AQ40" s="113" t="s">
        <v>101</v>
      </c>
      <c r="AR40" s="129" t="s">
        <v>101</v>
      </c>
      <c r="AS40" s="37">
        <v>0</v>
      </c>
      <c r="AT40" s="37">
        <v>0</v>
      </c>
      <c r="AU40" s="115">
        <v>0</v>
      </c>
      <c r="AV40" s="116">
        <v>0</v>
      </c>
      <c r="AW40" s="37">
        <v>0</v>
      </c>
      <c r="AX40" s="116">
        <v>0</v>
      </c>
      <c r="AY40" s="115">
        <v>0</v>
      </c>
      <c r="AZ40" s="132">
        <v>0</v>
      </c>
      <c r="BA40" s="133">
        <v>0</v>
      </c>
      <c r="BB40" s="89">
        <f>ROUND(((AS40*AT40)*(AW40*$BF$11+AX40*$BF$12+AY40*$BF$13+VLOOKUP(AR40,'첨부#3 토양투수능'!$A$23:$D$34,4,0)*2/1000)+(AZ40/2)*(AZ40/2)*PI()*AT39*(1-$BF$11))*BA40,1)</f>
        <v>0</v>
      </c>
      <c r="BF40" s="124"/>
    </row>
    <row r="41" spans="1:58" s="17" customFormat="1" ht="30.95" customHeight="1" thickBot="1">
      <c r="A41" s="184" t="s">
        <v>142</v>
      </c>
      <c r="B41" s="185"/>
      <c r="C41" s="185"/>
      <c r="D41" s="185"/>
      <c r="E41" s="185"/>
      <c r="F41" s="90">
        <f>SUM(F29:F39)</f>
        <v>0</v>
      </c>
      <c r="G41" s="192"/>
      <c r="H41" s="193"/>
      <c r="I41" s="193"/>
      <c r="J41" s="193"/>
      <c r="K41" s="193"/>
      <c r="L41" s="193"/>
      <c r="M41" s="193"/>
      <c r="N41" s="193"/>
      <c r="O41" s="193"/>
      <c r="P41" s="194"/>
      <c r="Q41" s="87" t="s">
        <v>146</v>
      </c>
      <c r="R41" s="90">
        <f>SUM(R29:R39)</f>
        <v>0</v>
      </c>
      <c r="S41" s="184" t="s">
        <v>142</v>
      </c>
      <c r="T41" s="185"/>
      <c r="U41" s="185"/>
      <c r="V41" s="185"/>
      <c r="W41" s="185"/>
      <c r="X41" s="90">
        <f>SUM(X29:X39)</f>
        <v>0</v>
      </c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87" t="s">
        <v>146</v>
      </c>
      <c r="AJ41" s="90">
        <f>SUM(AJ29:AJ39)</f>
        <v>0</v>
      </c>
      <c r="AK41" s="184" t="s">
        <v>142</v>
      </c>
      <c r="AL41" s="185"/>
      <c r="AM41" s="185"/>
      <c r="AN41" s="185"/>
      <c r="AO41" s="185"/>
      <c r="AP41" s="90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87" t="s">
        <v>146</v>
      </c>
      <c r="BB41" s="90">
        <f>SUM(BB29:BB39)</f>
        <v>0</v>
      </c>
      <c r="BF41" s="124"/>
    </row>
    <row r="42" spans="1:58" s="17" customFormat="1" ht="14.25" customHeight="1">
      <c r="A42" s="88"/>
      <c r="B42" s="88"/>
      <c r="C42" s="88"/>
      <c r="D42" s="88"/>
      <c r="E42" s="88"/>
      <c r="F42" s="88"/>
      <c r="G42" s="88"/>
      <c r="H42" s="88"/>
      <c r="I42" s="88" t="s">
        <v>150</v>
      </c>
      <c r="J42" s="88"/>
      <c r="K42" s="88"/>
      <c r="L42" s="88"/>
      <c r="M42" s="88" t="s">
        <v>151</v>
      </c>
      <c r="N42" s="88"/>
      <c r="O42" s="48"/>
      <c r="P42" s="48"/>
      <c r="Q42" s="48"/>
      <c r="R42" s="39"/>
      <c r="S42" s="88"/>
      <c r="T42" s="88"/>
      <c r="U42" s="88"/>
      <c r="V42" s="88"/>
      <c r="W42" s="88"/>
      <c r="X42" s="88"/>
      <c r="Y42" s="88"/>
      <c r="Z42" s="88"/>
      <c r="AA42" s="88" t="s">
        <v>150</v>
      </c>
      <c r="AB42" s="88"/>
      <c r="AC42" s="88"/>
      <c r="AD42" s="88"/>
      <c r="AE42" s="88" t="s">
        <v>151</v>
      </c>
      <c r="AF42" s="88"/>
      <c r="AG42" s="48"/>
      <c r="AH42" s="48"/>
      <c r="AI42" s="48"/>
      <c r="AJ42" s="39"/>
      <c r="AK42" s="88"/>
      <c r="AL42" s="88"/>
      <c r="AM42" s="88"/>
      <c r="AN42" s="88"/>
      <c r="AO42" s="88"/>
      <c r="AP42" s="88"/>
      <c r="AQ42" s="88"/>
      <c r="AR42" s="88"/>
      <c r="AS42" s="88" t="s">
        <v>150</v>
      </c>
      <c r="AT42" s="88"/>
      <c r="AU42" s="88"/>
      <c r="AV42" s="88"/>
      <c r="AW42" s="88" t="s">
        <v>151</v>
      </c>
      <c r="AX42" s="88"/>
      <c r="AY42" s="48"/>
      <c r="AZ42" s="48"/>
      <c r="BA42" s="48"/>
      <c r="BB42" s="39"/>
      <c r="BF42" s="124"/>
    </row>
    <row r="43" spans="1:58" s="2" customFormat="1" ht="27" customHeight="1">
      <c r="A43" s="51"/>
      <c r="B43" s="51"/>
      <c r="C43" s="51"/>
      <c r="D43" s="51"/>
      <c r="E43" s="51"/>
      <c r="F43" s="68"/>
      <c r="G43" s="51" t="s">
        <v>73</v>
      </c>
      <c r="H43" s="51"/>
      <c r="I43" s="179">
        <f>R26</f>
        <v>0</v>
      </c>
      <c r="J43" s="180"/>
      <c r="K43" s="42" t="str">
        <f>IF(I43&gt;L43,"＞","≤")</f>
        <v>≤</v>
      </c>
      <c r="L43" s="179">
        <f>ROUND(R41,1)</f>
        <v>0</v>
      </c>
      <c r="M43" s="179"/>
      <c r="N43" s="51" t="s">
        <v>74</v>
      </c>
      <c r="O43" s="51" t="str">
        <f>IF(I43&gt;L43,"NG","OK")</f>
        <v>OK</v>
      </c>
      <c r="P43" s="51"/>
      <c r="Q43" s="51"/>
      <c r="R43" s="52"/>
      <c r="S43" s="51"/>
      <c r="T43" s="51"/>
      <c r="U43" s="51"/>
      <c r="V43" s="51"/>
      <c r="W43" s="51"/>
      <c r="X43" s="68"/>
      <c r="Y43" s="51" t="s">
        <v>73</v>
      </c>
      <c r="Z43" s="51"/>
      <c r="AA43" s="179">
        <f>AJ26</f>
        <v>0</v>
      </c>
      <c r="AB43" s="180"/>
      <c r="AC43" s="42" t="str">
        <f>IF(AA43&gt;AD43,"＞","≤")</f>
        <v>≤</v>
      </c>
      <c r="AD43" s="179">
        <f>ROUND(AJ41,1)</f>
        <v>0</v>
      </c>
      <c r="AE43" s="179"/>
      <c r="AF43" s="51" t="s">
        <v>74</v>
      </c>
      <c r="AG43" s="51" t="str">
        <f>IF(AA43&gt;AD43,"NG","OK")</f>
        <v>OK</v>
      </c>
      <c r="AH43" s="51"/>
      <c r="AI43" s="51"/>
      <c r="AJ43" s="52"/>
      <c r="AK43" s="51"/>
      <c r="AL43" s="51"/>
      <c r="AM43" s="51"/>
      <c r="AN43" s="51"/>
      <c r="AO43" s="51"/>
      <c r="AP43" s="68"/>
      <c r="AQ43" s="51" t="s">
        <v>73</v>
      </c>
      <c r="AR43" s="51"/>
      <c r="AS43" s="179">
        <f>BB26</f>
        <v>0</v>
      </c>
      <c r="AT43" s="179"/>
      <c r="AU43" s="42" t="str">
        <f>IF(AS43&gt;AV43,"＞","≤")</f>
        <v>≤</v>
      </c>
      <c r="AV43" s="179">
        <f>ROUND(BB41,1)</f>
        <v>0</v>
      </c>
      <c r="AW43" s="179"/>
      <c r="AX43" s="51" t="s">
        <v>74</v>
      </c>
      <c r="AY43" s="51" t="str">
        <f>IF(AS43&gt;AV43,"NG","OK")</f>
        <v>OK</v>
      </c>
      <c r="AZ43" s="51"/>
      <c r="BA43" s="51"/>
      <c r="BB43" s="52"/>
      <c r="BF43" s="124"/>
    </row>
    <row r="44" spans="1:58" s="17" customFormat="1" ht="14.25">
      <c r="R44" s="49"/>
      <c r="AJ44" s="49"/>
      <c r="BB44" s="49"/>
      <c r="BF44" s="124"/>
    </row>
    <row r="45" spans="1:58" ht="24.95" customHeight="1" thickBot="1">
      <c r="A45" s="2" t="s">
        <v>103</v>
      </c>
      <c r="S45" s="2" t="s">
        <v>108</v>
      </c>
      <c r="AK45" s="45" t="s">
        <v>148</v>
      </c>
    </row>
    <row r="46" spans="1:58" s="2" customFormat="1" ht="30.95" customHeight="1" thickBot="1">
      <c r="A46" s="166" t="s">
        <v>144</v>
      </c>
      <c r="B46" s="167"/>
      <c r="C46" s="167"/>
      <c r="D46" s="167"/>
      <c r="E46" s="167"/>
      <c r="F46" s="92"/>
      <c r="G46" s="166" t="s">
        <v>143</v>
      </c>
      <c r="H46" s="167"/>
      <c r="I46" s="167"/>
      <c r="J46" s="167"/>
      <c r="K46" s="167"/>
      <c r="L46" s="168"/>
      <c r="M46" s="169"/>
      <c r="N46" s="170"/>
      <c r="O46" s="170"/>
      <c r="P46" s="171"/>
      <c r="Q46" s="86" t="s">
        <v>145</v>
      </c>
      <c r="R46" s="80">
        <f>ROUND(F46*M46/1000,1)</f>
        <v>0</v>
      </c>
      <c r="S46" s="166" t="s">
        <v>144</v>
      </c>
      <c r="T46" s="167"/>
      <c r="U46" s="167"/>
      <c r="V46" s="167"/>
      <c r="W46" s="167"/>
      <c r="X46" s="92"/>
      <c r="Y46" s="166" t="s">
        <v>143</v>
      </c>
      <c r="Z46" s="167"/>
      <c r="AA46" s="167"/>
      <c r="AB46" s="167"/>
      <c r="AC46" s="167"/>
      <c r="AD46" s="168"/>
      <c r="AE46" s="169"/>
      <c r="AF46" s="170"/>
      <c r="AG46" s="170"/>
      <c r="AH46" s="171"/>
      <c r="AI46" s="86" t="s">
        <v>145</v>
      </c>
      <c r="AJ46" s="80">
        <f>ROUND(X46*AE46/1000,1)</f>
        <v>0</v>
      </c>
      <c r="AK46" s="78"/>
      <c r="AS46" s="179">
        <f>I23+I43+I63+AA23+AA43+AA63+AS23+AS43</f>
        <v>0</v>
      </c>
      <c r="AT46" s="179"/>
      <c r="AU46" s="42" t="str">
        <f>IF(AS46&gt;AV46,"＞","≤")</f>
        <v>≤</v>
      </c>
      <c r="AV46" s="179">
        <f>L23+L43+L63+AD23+AD43+AD63+AV23+AV43</f>
        <v>0</v>
      </c>
      <c r="AW46" s="179"/>
      <c r="AX46" s="51" t="s">
        <v>74</v>
      </c>
      <c r="AY46" s="51" t="str">
        <f>IF(AS46&gt;AV46,"NG","OK")</f>
        <v>OK</v>
      </c>
      <c r="AZ46" s="17"/>
      <c r="BA46" s="17"/>
      <c r="BB46" s="17"/>
      <c r="BF46" s="124"/>
    </row>
    <row r="47" spans="1:58" s="70" customFormat="1" ht="15" customHeight="1" thickBo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9"/>
      <c r="R47" s="69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9"/>
      <c r="AJ47" s="69"/>
      <c r="AK47" s="71"/>
      <c r="AS47" s="69"/>
      <c r="AT47" s="69"/>
      <c r="AU47" s="42"/>
      <c r="AV47" s="67"/>
      <c r="AW47" s="67"/>
      <c r="AX47" s="68"/>
      <c r="AY47" s="68"/>
      <c r="AZ47" s="72"/>
      <c r="BA47" s="72"/>
      <c r="BB47" s="72"/>
      <c r="BF47" s="125"/>
    </row>
    <row r="48" spans="1:58" s="17" customFormat="1" ht="51" customHeight="1">
      <c r="A48" s="81" t="s">
        <v>22</v>
      </c>
      <c r="B48" s="173" t="s">
        <v>27</v>
      </c>
      <c r="C48" s="173"/>
      <c r="D48" s="173"/>
      <c r="E48" s="173"/>
      <c r="F48" s="82" t="s">
        <v>205</v>
      </c>
      <c r="G48" s="83" t="s">
        <v>204</v>
      </c>
      <c r="H48" s="84" t="s">
        <v>63</v>
      </c>
      <c r="I48" s="84" t="s">
        <v>65</v>
      </c>
      <c r="J48" s="84" t="s">
        <v>66</v>
      </c>
      <c r="K48" s="84" t="s">
        <v>67</v>
      </c>
      <c r="L48" s="84" t="s">
        <v>68</v>
      </c>
      <c r="M48" s="84" t="s">
        <v>69</v>
      </c>
      <c r="N48" s="84" t="s">
        <v>70</v>
      </c>
      <c r="O48" s="84" t="s">
        <v>71</v>
      </c>
      <c r="P48" s="82" t="s">
        <v>72</v>
      </c>
      <c r="Q48" s="81" t="s">
        <v>29</v>
      </c>
      <c r="R48" s="82" t="s">
        <v>135</v>
      </c>
      <c r="S48" s="81" t="s">
        <v>22</v>
      </c>
      <c r="T48" s="173" t="s">
        <v>27</v>
      </c>
      <c r="U48" s="173"/>
      <c r="V48" s="173"/>
      <c r="W48" s="173"/>
      <c r="X48" s="82" t="s">
        <v>205</v>
      </c>
      <c r="Y48" s="83" t="s">
        <v>204</v>
      </c>
      <c r="Z48" s="84" t="s">
        <v>63</v>
      </c>
      <c r="AA48" s="84" t="s">
        <v>65</v>
      </c>
      <c r="AB48" s="84" t="s">
        <v>66</v>
      </c>
      <c r="AC48" s="84" t="s">
        <v>67</v>
      </c>
      <c r="AD48" s="84" t="s">
        <v>68</v>
      </c>
      <c r="AE48" s="84" t="s">
        <v>69</v>
      </c>
      <c r="AF48" s="84" t="s">
        <v>70</v>
      </c>
      <c r="AG48" s="84" t="s">
        <v>71</v>
      </c>
      <c r="AH48" s="85" t="s">
        <v>72</v>
      </c>
      <c r="AI48" s="81" t="s">
        <v>29</v>
      </c>
      <c r="AJ48" s="82" t="s">
        <v>135</v>
      </c>
      <c r="AK48" s="189" t="s">
        <v>149</v>
      </c>
      <c r="AL48" s="190"/>
      <c r="AM48" s="190"/>
      <c r="AN48" s="190"/>
      <c r="AO48" s="190"/>
      <c r="AP48" s="190"/>
      <c r="AQ48" s="190"/>
      <c r="AR48" s="190"/>
      <c r="AS48" s="188"/>
      <c r="AT48" s="188"/>
      <c r="AU48" s="42"/>
      <c r="AV48" s="188"/>
      <c r="AW48" s="180"/>
      <c r="AX48" s="51"/>
      <c r="AY48" s="51"/>
      <c r="BF48" s="124"/>
    </row>
    <row r="49" spans="1:58" s="94" customFormat="1" ht="24.95" customHeight="1">
      <c r="A49" s="174" t="s">
        <v>23</v>
      </c>
      <c r="B49" s="165" t="s">
        <v>157</v>
      </c>
      <c r="C49" s="165"/>
      <c r="D49" s="165"/>
      <c r="E49" s="165"/>
      <c r="F49" s="97"/>
      <c r="G49" s="98" t="s">
        <v>102</v>
      </c>
      <c r="H49" s="112" t="s">
        <v>101</v>
      </c>
      <c r="I49" s="37">
        <v>0</v>
      </c>
      <c r="J49" s="37">
        <v>0</v>
      </c>
      <c r="K49" s="38">
        <v>0</v>
      </c>
      <c r="L49" s="37">
        <v>0</v>
      </c>
      <c r="M49" s="38">
        <v>0</v>
      </c>
      <c r="N49" s="38">
        <v>0</v>
      </c>
      <c r="O49" s="115">
        <v>0</v>
      </c>
      <c r="P49" s="77">
        <v>0</v>
      </c>
      <c r="Q49" s="133">
        <v>0</v>
      </c>
      <c r="R49" s="134">
        <f>ROUND(((I49*J49)*(K49+$BF$10*L49+$BF$11*M49+$BF$12*N49+2*(VLOOKUP(G49,'첨부#3 토양투수능'!$A$23:$D$34,4,0)+VLOOKUP('&lt;참고&gt; 전산계산_시설설계용량 산출'!H49,'첨부#3 토양투수능'!$A$23:$D$34,4,0))/1000)+(P49/2)*(P49/2)*PI()*J49*(1-$BF$11))*Q49,1)</f>
        <v>0</v>
      </c>
      <c r="S49" s="174" t="s">
        <v>23</v>
      </c>
      <c r="T49" s="165" t="s">
        <v>157</v>
      </c>
      <c r="U49" s="165"/>
      <c r="V49" s="165"/>
      <c r="W49" s="165"/>
      <c r="X49" s="97"/>
      <c r="Y49" s="98" t="s">
        <v>102</v>
      </c>
      <c r="Z49" s="112" t="s">
        <v>101</v>
      </c>
      <c r="AA49" s="37">
        <v>0</v>
      </c>
      <c r="AB49" s="37">
        <v>0</v>
      </c>
      <c r="AC49" s="38">
        <v>0</v>
      </c>
      <c r="AD49" s="37">
        <v>0</v>
      </c>
      <c r="AE49" s="38">
        <v>0</v>
      </c>
      <c r="AF49" s="38">
        <v>0</v>
      </c>
      <c r="AG49" s="115">
        <v>0</v>
      </c>
      <c r="AH49" s="77">
        <v>0</v>
      </c>
      <c r="AI49" s="133">
        <v>0</v>
      </c>
      <c r="AJ49" s="134">
        <f>ROUND(((AA49*AB49)*(AC49+$BF$10*AD49+$BF$11*AE49+$BF$12*AF49+2*(VLOOKUP(Y49,'첨부#3 토양투수능'!$A$23:$D$34,4,0)+VLOOKUP('&lt;참고&gt; 전산계산_시설설계용량 산출'!Z49,'첨부#3 토양투수능'!$A$23:$D$34,4,0))/1000)+(AH49/2)*(AH49/2)*PI()*AB49*(1-$BF$11))*AI49,1)</f>
        <v>0</v>
      </c>
      <c r="AK49" s="99"/>
      <c r="AL49" s="100"/>
      <c r="AM49" s="100"/>
      <c r="AN49" s="100"/>
      <c r="AO49" s="100"/>
      <c r="AP49" s="100"/>
      <c r="AQ49" s="100"/>
      <c r="AR49" s="100"/>
      <c r="AS49" s="95"/>
      <c r="AT49" s="95"/>
      <c r="AU49" s="96"/>
      <c r="AV49" s="95"/>
      <c r="AW49" s="96"/>
      <c r="AX49" s="96"/>
      <c r="AY49" s="96"/>
      <c r="BF49" s="126"/>
    </row>
    <row r="50" spans="1:58" s="17" customFormat="1" ht="24.95" customHeight="1">
      <c r="A50" s="175"/>
      <c r="B50" s="165" t="s">
        <v>158</v>
      </c>
      <c r="C50" s="165"/>
      <c r="D50" s="165"/>
      <c r="E50" s="165"/>
      <c r="F50" s="75"/>
      <c r="G50" s="111" t="s">
        <v>101</v>
      </c>
      <c r="H50" s="112" t="s">
        <v>101</v>
      </c>
      <c r="I50" s="37">
        <v>0</v>
      </c>
      <c r="J50" s="37">
        <v>0</v>
      </c>
      <c r="K50" s="38">
        <v>0</v>
      </c>
      <c r="L50" s="37">
        <v>0</v>
      </c>
      <c r="M50" s="38">
        <v>0</v>
      </c>
      <c r="N50" s="38">
        <v>0</v>
      </c>
      <c r="O50" s="115">
        <v>0</v>
      </c>
      <c r="P50" s="77">
        <v>0</v>
      </c>
      <c r="Q50" s="133">
        <v>0</v>
      </c>
      <c r="R50" s="89">
        <f>ROUND(((I50*J50)*(K50+$BF$10*L50+$BF$11*M50+$BF$12*N50+2*(VLOOKUP(G50,'첨부#3 토양투수능'!$A$23:$D$34,4,0)+VLOOKUP('&lt;참고&gt; 전산계산_시설설계용량 산출'!H50,'첨부#3 토양투수능'!$A$23:$D$34,4,0))/1000)+(P50/2)*(P50/2)*PI()*J50*(1-$BF$11))*Q50,1)</f>
        <v>0</v>
      </c>
      <c r="S50" s="175"/>
      <c r="T50" s="165" t="s">
        <v>158</v>
      </c>
      <c r="U50" s="165"/>
      <c r="V50" s="165"/>
      <c r="W50" s="165"/>
      <c r="X50" s="75"/>
      <c r="Y50" s="111" t="s">
        <v>101</v>
      </c>
      <c r="Z50" s="112" t="s">
        <v>101</v>
      </c>
      <c r="AA50" s="37">
        <v>0</v>
      </c>
      <c r="AB50" s="37">
        <v>0</v>
      </c>
      <c r="AC50" s="38">
        <v>0</v>
      </c>
      <c r="AD50" s="37">
        <v>0</v>
      </c>
      <c r="AE50" s="38">
        <v>0</v>
      </c>
      <c r="AF50" s="38">
        <v>0</v>
      </c>
      <c r="AG50" s="115">
        <v>0</v>
      </c>
      <c r="AH50" s="77">
        <v>0</v>
      </c>
      <c r="AI50" s="133">
        <v>0</v>
      </c>
      <c r="AJ50" s="89">
        <f>ROUND(((AA50*AB50)*(AC50+$BF$10*AD50+$BF$11*AE50+$BF$12*AF50+2*(VLOOKUP(Y50,'첨부#3 토양투수능'!$A$23:$D$34,4,0)+VLOOKUP('&lt;참고&gt; 전산계산_시설설계용량 산출'!Z50,'첨부#3 토양투수능'!$A$23:$D$34,4,0))/1000)+(AH50/2)*(AH50/2)*PI()*AB50*(1-$BF$11))*AI50,1)</f>
        <v>0</v>
      </c>
      <c r="AK50" s="45"/>
      <c r="AL50" s="2"/>
      <c r="AM50" s="2"/>
      <c r="AN50" s="2"/>
      <c r="AO50" s="2"/>
      <c r="AP50" s="2"/>
      <c r="AQ50" s="2"/>
      <c r="AR50" s="2"/>
      <c r="AS50" s="47"/>
      <c r="AT50" s="47"/>
      <c r="AU50" s="47"/>
      <c r="AV50" s="47"/>
      <c r="AW50" s="47"/>
      <c r="AX50" s="47"/>
      <c r="BF50" s="124"/>
    </row>
    <row r="51" spans="1:58" s="17" customFormat="1" ht="24.95" customHeight="1">
      <c r="A51" s="175"/>
      <c r="B51" s="165" t="s">
        <v>25</v>
      </c>
      <c r="C51" s="165"/>
      <c r="D51" s="165"/>
      <c r="E51" s="165"/>
      <c r="F51" s="75"/>
      <c r="G51" s="111" t="s">
        <v>101</v>
      </c>
      <c r="H51" s="112" t="s">
        <v>101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8">
        <v>0</v>
      </c>
      <c r="O51" s="115">
        <v>0</v>
      </c>
      <c r="P51" s="77">
        <v>0</v>
      </c>
      <c r="Q51" s="133">
        <v>0</v>
      </c>
      <c r="R51" s="89">
        <f>ROUND(((I51*J51)*(K51+$BF$10*L51+$BF$11*M51+$BF$12*N51+2*(VLOOKUP(G51,'첨부#3 토양투수능'!$A$23:$D$34,4,0)+VLOOKUP('&lt;참고&gt; 전산계산_시설설계용량 산출'!H51,'첨부#3 토양투수능'!$A$23:$D$34,4,0))/1000)+(P51/2)*(P51/2)*PI()*J51*(1-$BF$11))*Q51,1)</f>
        <v>0</v>
      </c>
      <c r="S51" s="175"/>
      <c r="T51" s="165" t="s">
        <v>25</v>
      </c>
      <c r="U51" s="165"/>
      <c r="V51" s="165"/>
      <c r="W51" s="165"/>
      <c r="X51" s="75"/>
      <c r="Y51" s="111" t="s">
        <v>101</v>
      </c>
      <c r="Z51" s="112" t="s">
        <v>101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8">
        <v>0</v>
      </c>
      <c r="AG51" s="115">
        <v>0</v>
      </c>
      <c r="AH51" s="77">
        <v>0</v>
      </c>
      <c r="AI51" s="133">
        <v>0</v>
      </c>
      <c r="AJ51" s="89">
        <f>ROUND(((AA51*AB51)*(AC51+$BF$10*AD51+$BF$11*AE51+$BF$12*AF51+2*(VLOOKUP(Y51,'첨부#3 토양투수능'!$A$23:$D$34,4,0)+VLOOKUP('&lt;참고&gt; 전산계산_시설설계용량 산출'!Z51,'첨부#3 토양투수능'!$A$23:$D$34,4,0))/1000)+(AH51/2)*(AH51/2)*PI()*AB51*(1-$BF$11))*AI51,1)</f>
        <v>0</v>
      </c>
      <c r="AK51" s="5"/>
      <c r="AL51" s="5"/>
      <c r="AM51" s="5"/>
      <c r="AN51" s="5"/>
      <c r="AO51" s="5"/>
      <c r="AP51" s="5"/>
      <c r="AQ51" s="5"/>
      <c r="AR51" s="5"/>
      <c r="AS51" s="23"/>
      <c r="AT51" s="23"/>
      <c r="AU51" s="47"/>
      <c r="AV51" s="47"/>
      <c r="AW51" s="23"/>
      <c r="AX51" s="23"/>
      <c r="AY51" s="25"/>
      <c r="AZ51" s="25"/>
      <c r="BF51" s="124"/>
    </row>
    <row r="52" spans="1:58" s="17" customFormat="1" ht="24.95" customHeight="1">
      <c r="A52" s="175"/>
      <c r="B52" s="165" t="s">
        <v>159</v>
      </c>
      <c r="C52" s="165"/>
      <c r="D52" s="165"/>
      <c r="E52" s="165"/>
      <c r="F52" s="75"/>
      <c r="G52" s="111" t="s">
        <v>101</v>
      </c>
      <c r="H52" s="112" t="s">
        <v>101</v>
      </c>
      <c r="I52" s="37">
        <v>0</v>
      </c>
      <c r="J52" s="37">
        <v>0</v>
      </c>
      <c r="K52" s="38">
        <v>0</v>
      </c>
      <c r="L52" s="37">
        <v>0</v>
      </c>
      <c r="M52" s="37">
        <v>0</v>
      </c>
      <c r="N52" s="37">
        <v>0</v>
      </c>
      <c r="O52" s="115">
        <v>0</v>
      </c>
      <c r="P52" s="77">
        <v>0</v>
      </c>
      <c r="Q52" s="133">
        <v>0</v>
      </c>
      <c r="R52" s="89">
        <f>ROUND(((I52*J52)*(K52+$BF$10*L52+$BF$11*M52+$BF$12*N52+2*(VLOOKUP(G52,'첨부#3 토양투수능'!$A$23:$D$34,4,0)+VLOOKUP('&lt;참고&gt; 전산계산_시설설계용량 산출'!H52,'첨부#3 토양투수능'!$A$23:$D$34,4,0))/1000)+(P52/2)*(P52/2)*PI()*J52*(1-$BF$11))*Q52,1)</f>
        <v>0</v>
      </c>
      <c r="S52" s="175"/>
      <c r="T52" s="165" t="s">
        <v>159</v>
      </c>
      <c r="U52" s="165"/>
      <c r="V52" s="165"/>
      <c r="W52" s="165"/>
      <c r="X52" s="75"/>
      <c r="Y52" s="111" t="s">
        <v>101</v>
      </c>
      <c r="Z52" s="112" t="s">
        <v>101</v>
      </c>
      <c r="AA52" s="37">
        <v>0</v>
      </c>
      <c r="AB52" s="37">
        <v>0</v>
      </c>
      <c r="AC52" s="38">
        <v>0</v>
      </c>
      <c r="AD52" s="37">
        <v>0</v>
      </c>
      <c r="AE52" s="37">
        <v>0</v>
      </c>
      <c r="AF52" s="37">
        <v>0</v>
      </c>
      <c r="AG52" s="115">
        <v>0</v>
      </c>
      <c r="AH52" s="77">
        <v>0</v>
      </c>
      <c r="AI52" s="133">
        <v>0</v>
      </c>
      <c r="AJ52" s="89">
        <f>ROUND(((AA52*AB52)*(AC52+$BF$10*AD52+$BF$11*AE52+$BF$12*AF52+2*(VLOOKUP(Y52,'첨부#3 토양투수능'!$A$23:$D$34,4,0)+VLOOKUP('&lt;참고&gt; 전산계산_시설설계용량 산출'!Z52,'첨부#3 토양투수능'!$A$23:$D$34,4,0))/1000)+(AH52/2)*(AH52/2)*PI()*AB52*(1-$BF$11))*AI52,1)</f>
        <v>0</v>
      </c>
      <c r="AK52" s="5"/>
      <c r="AL52" s="5"/>
      <c r="AM52" s="5"/>
      <c r="AN52" s="5"/>
      <c r="AO52" s="5"/>
      <c r="AP52" s="5"/>
      <c r="AQ52" s="5"/>
      <c r="AR52" s="5"/>
      <c r="AS52" s="23"/>
      <c r="AT52" s="23"/>
      <c r="AU52" s="47"/>
      <c r="AV52" s="47"/>
      <c r="AW52" s="23"/>
      <c r="AX52" s="23"/>
      <c r="AY52" s="25"/>
      <c r="AZ52" s="25"/>
      <c r="BF52" s="124"/>
    </row>
    <row r="53" spans="1:58" s="17" customFormat="1" ht="24.95" customHeight="1">
      <c r="A53" s="175"/>
      <c r="B53" s="151" t="s">
        <v>160</v>
      </c>
      <c r="C53" s="152"/>
      <c r="D53" s="152"/>
      <c r="E53" s="153"/>
      <c r="F53" s="76"/>
      <c r="G53" s="98" t="s">
        <v>102</v>
      </c>
      <c r="H53" s="112" t="s">
        <v>101</v>
      </c>
      <c r="I53" s="37">
        <v>0</v>
      </c>
      <c r="J53" s="37">
        <v>0</v>
      </c>
      <c r="K53" s="38">
        <v>0</v>
      </c>
      <c r="L53" s="37">
        <v>0</v>
      </c>
      <c r="M53" s="38">
        <v>0</v>
      </c>
      <c r="N53" s="117">
        <v>0</v>
      </c>
      <c r="O53" s="115">
        <v>0</v>
      </c>
      <c r="P53" s="118">
        <v>0</v>
      </c>
      <c r="Q53" s="133">
        <v>0</v>
      </c>
      <c r="R53" s="89">
        <f>ROUND(((I53*J53)*(K53+$BF$10*L53+$BF$11*M53+$BF$12*N53+2*(VLOOKUP(G53,'첨부#3 토양투수능'!$A$23:$D$34,4,0)+VLOOKUP('&lt;참고&gt; 전산계산_시설설계용량 산출'!H53,'첨부#3 토양투수능'!$A$23:$D$34,4,0))/1000)+(P53/2)*(P53/2)*PI()*J53*(1-$BF$11))*Q53,2)</f>
        <v>0</v>
      </c>
      <c r="S53" s="175"/>
      <c r="T53" s="151" t="s">
        <v>160</v>
      </c>
      <c r="U53" s="152"/>
      <c r="V53" s="152"/>
      <c r="W53" s="153"/>
      <c r="X53" s="76"/>
      <c r="Y53" s="98" t="s">
        <v>102</v>
      </c>
      <c r="Z53" s="112" t="s">
        <v>101</v>
      </c>
      <c r="AA53" s="37">
        <v>0</v>
      </c>
      <c r="AB53" s="37">
        <v>0</v>
      </c>
      <c r="AC53" s="38">
        <v>0</v>
      </c>
      <c r="AD53" s="37">
        <v>0</v>
      </c>
      <c r="AE53" s="38">
        <v>0</v>
      </c>
      <c r="AF53" s="117">
        <v>0</v>
      </c>
      <c r="AG53" s="115">
        <v>0</v>
      </c>
      <c r="AH53" s="118">
        <v>0</v>
      </c>
      <c r="AI53" s="133">
        <v>0</v>
      </c>
      <c r="AJ53" s="89">
        <f>ROUND(((AA53*AB53)*(AC53+$BF$10*AD53+$BF$11*AE53+$BF$12*AF53+2*(VLOOKUP(Y53,'첨부#3 토양투수능'!$A$23:$D$34,4,0)+VLOOKUP('&lt;참고&gt; 전산계산_시설설계용량 산출'!Z53,'첨부#3 토양투수능'!$A$23:$D$34,4,0))/1000)+(AH53/2)*(AH53/2)*PI()*AB53*(1-$BF$11))*AI53,2)</f>
        <v>0</v>
      </c>
      <c r="AK53" s="5"/>
      <c r="AL53" s="5"/>
      <c r="AM53" s="5"/>
      <c r="AN53" s="5"/>
      <c r="AO53" s="5"/>
      <c r="AP53" s="5"/>
      <c r="AQ53" s="5"/>
      <c r="AR53" s="5"/>
      <c r="AS53" s="23"/>
      <c r="AT53" s="23"/>
      <c r="AU53" s="93"/>
      <c r="AV53" s="93"/>
      <c r="AW53" s="23"/>
      <c r="AX53" s="23"/>
      <c r="AY53" s="25"/>
      <c r="AZ53" s="25"/>
      <c r="BF53" s="124"/>
    </row>
    <row r="54" spans="1:58" s="17" customFormat="1" ht="24.95" customHeight="1">
      <c r="A54" s="176"/>
      <c r="B54" s="151" t="s">
        <v>26</v>
      </c>
      <c r="C54" s="152"/>
      <c r="D54" s="152"/>
      <c r="E54" s="153"/>
      <c r="F54" s="76"/>
      <c r="G54" s="129" t="s">
        <v>101</v>
      </c>
      <c r="H54" s="129" t="s">
        <v>101</v>
      </c>
      <c r="I54" s="37">
        <v>0</v>
      </c>
      <c r="J54" s="37">
        <v>0</v>
      </c>
      <c r="K54" s="115">
        <v>0</v>
      </c>
      <c r="L54" s="37">
        <v>0</v>
      </c>
      <c r="M54" s="38">
        <v>0</v>
      </c>
      <c r="N54" s="115">
        <v>0</v>
      </c>
      <c r="O54" s="115">
        <v>0</v>
      </c>
      <c r="P54" s="120">
        <v>0</v>
      </c>
      <c r="Q54" s="133">
        <v>0</v>
      </c>
      <c r="R54" s="89">
        <f>ROUND(((I54*J54)*(L54*$BF$10+M54*$BF$11+2*VLOOKUP(G54,'첨부#3 토양투수능'!$A$23:$D$34,4,0)/1000))*Q54,1)</f>
        <v>0</v>
      </c>
      <c r="S54" s="176"/>
      <c r="T54" s="151" t="s">
        <v>26</v>
      </c>
      <c r="U54" s="152"/>
      <c r="V54" s="152"/>
      <c r="W54" s="153"/>
      <c r="X54" s="76"/>
      <c r="Y54" s="129" t="s">
        <v>101</v>
      </c>
      <c r="Z54" s="129" t="s">
        <v>101</v>
      </c>
      <c r="AA54" s="37">
        <v>0</v>
      </c>
      <c r="AB54" s="37">
        <v>0</v>
      </c>
      <c r="AC54" s="115">
        <v>0</v>
      </c>
      <c r="AD54" s="37">
        <v>0</v>
      </c>
      <c r="AE54" s="38">
        <v>0</v>
      </c>
      <c r="AF54" s="115">
        <v>0</v>
      </c>
      <c r="AG54" s="115">
        <v>0</v>
      </c>
      <c r="AH54" s="120">
        <v>0</v>
      </c>
      <c r="AI54" s="133">
        <v>0</v>
      </c>
      <c r="AJ54" s="89">
        <f>ROUND(((AA54*AB54)*(AD54*$BF$10+AE54*$BF$11+2*VLOOKUP(Y54,'첨부#3 토양투수능'!$A$23:$D$34,4,0)/1000))*AI54,1)</f>
        <v>0</v>
      </c>
      <c r="AK54" s="101"/>
      <c r="AL54" s="101"/>
      <c r="AM54" s="101"/>
      <c r="AN54" s="101"/>
      <c r="AO54" s="101"/>
      <c r="AP54" s="5"/>
      <c r="AQ54" s="101"/>
      <c r="AR54" s="101"/>
      <c r="AS54" s="102"/>
      <c r="AT54" s="102"/>
      <c r="AU54" s="103"/>
      <c r="AV54" s="103"/>
      <c r="AW54" s="102"/>
      <c r="AX54" s="102"/>
      <c r="AY54" s="104"/>
      <c r="AZ54" s="104"/>
      <c r="BA54" s="105"/>
      <c r="BB54" s="105"/>
      <c r="BF54" s="124"/>
    </row>
    <row r="55" spans="1:58" s="17" customFormat="1" ht="24.95" customHeight="1">
      <c r="A55" s="174" t="s">
        <v>24</v>
      </c>
      <c r="B55" s="151" t="s">
        <v>161</v>
      </c>
      <c r="C55" s="152"/>
      <c r="D55" s="152"/>
      <c r="E55" s="153"/>
      <c r="F55" s="76"/>
      <c r="G55" s="113" t="s">
        <v>101</v>
      </c>
      <c r="H55" s="112" t="s">
        <v>101</v>
      </c>
      <c r="I55" s="37">
        <v>0</v>
      </c>
      <c r="J55" s="37">
        <v>0</v>
      </c>
      <c r="K55" s="116">
        <v>0</v>
      </c>
      <c r="L55" s="116">
        <v>0</v>
      </c>
      <c r="M55" s="37">
        <v>0</v>
      </c>
      <c r="N55" s="38">
        <v>0</v>
      </c>
      <c r="O55" s="115">
        <v>0</v>
      </c>
      <c r="P55" s="77">
        <v>0</v>
      </c>
      <c r="Q55" s="133">
        <v>0</v>
      </c>
      <c r="R55" s="89">
        <f>ROUND(((I55*J55)*(M55*$BF$11+N55*$BF$12+VLOOKUP(H55,'첨부#3 토양투수능'!$A$23:$D$34,4,0)*2/1000)+(P55/2)*(P55/2)*PI()*J55*(1-$BF$11))*Q55,2)</f>
        <v>0</v>
      </c>
      <c r="S55" s="174" t="s">
        <v>24</v>
      </c>
      <c r="T55" s="151" t="s">
        <v>161</v>
      </c>
      <c r="U55" s="152"/>
      <c r="V55" s="152"/>
      <c r="W55" s="153"/>
      <c r="X55" s="76"/>
      <c r="Y55" s="113" t="s">
        <v>101</v>
      </c>
      <c r="Z55" s="112" t="s">
        <v>101</v>
      </c>
      <c r="AA55" s="37">
        <v>0</v>
      </c>
      <c r="AB55" s="37">
        <v>0</v>
      </c>
      <c r="AC55" s="116">
        <v>0</v>
      </c>
      <c r="AD55" s="116">
        <v>0</v>
      </c>
      <c r="AE55" s="37">
        <v>0</v>
      </c>
      <c r="AF55" s="38">
        <v>0</v>
      </c>
      <c r="AG55" s="115">
        <v>0</v>
      </c>
      <c r="AH55" s="77">
        <v>0</v>
      </c>
      <c r="AI55" s="133">
        <v>0</v>
      </c>
      <c r="AJ55" s="89">
        <f>ROUND(((AA55*AB55)*(AE55*$BF$11+AF55*$BF$12+VLOOKUP(Z55,'첨부#3 토양투수능'!$A$23:$D$34,4,0)*2/1000)+(AH55/2)*(AH55/2)*PI()*AB55*(1-$BF$11))*AI55,2)</f>
        <v>0</v>
      </c>
      <c r="AK55" s="103"/>
      <c r="AL55" s="103"/>
      <c r="AM55" s="103"/>
      <c r="AN55" s="103"/>
      <c r="AO55" s="103"/>
      <c r="AP55" s="103"/>
      <c r="AQ55" s="103"/>
      <c r="AR55" s="103"/>
      <c r="AS55" s="106"/>
      <c r="AT55" s="106"/>
      <c r="AU55" s="107"/>
      <c r="AV55" s="106"/>
      <c r="AW55" s="108"/>
      <c r="AX55" s="107"/>
      <c r="AY55" s="107"/>
      <c r="AZ55" s="107"/>
      <c r="BA55" s="103"/>
      <c r="BB55" s="109"/>
      <c r="BF55" s="124"/>
    </row>
    <row r="56" spans="1:58" s="17" customFormat="1" ht="24.95" customHeight="1">
      <c r="A56" s="175"/>
      <c r="B56" s="165" t="s">
        <v>113</v>
      </c>
      <c r="C56" s="165"/>
      <c r="D56" s="165"/>
      <c r="E56" s="165"/>
      <c r="F56" s="75"/>
      <c r="G56" s="114" t="s">
        <v>102</v>
      </c>
      <c r="H56" s="112" t="s">
        <v>101</v>
      </c>
      <c r="I56" s="37">
        <v>0</v>
      </c>
      <c r="J56" s="37">
        <v>0</v>
      </c>
      <c r="K56" s="115">
        <v>0</v>
      </c>
      <c r="L56" s="116">
        <v>0</v>
      </c>
      <c r="M56" s="38">
        <v>0</v>
      </c>
      <c r="N56" s="38">
        <v>0</v>
      </c>
      <c r="O56" s="115">
        <v>0</v>
      </c>
      <c r="P56" s="77">
        <v>0</v>
      </c>
      <c r="Q56" s="133">
        <v>0</v>
      </c>
      <c r="R56" s="89">
        <f>ROUND(((I56*J56)*(M56*$BF$11+N56*$BF$12+VLOOKUP(H56,'첨부#3 토양투수능'!$A$23:$D$34,4,0)*2/1000)+(P56/2)*(P56/2)*PI()*J56*(1-$BF$11))*Q56,2)</f>
        <v>0</v>
      </c>
      <c r="S56" s="175"/>
      <c r="T56" s="165" t="s">
        <v>113</v>
      </c>
      <c r="U56" s="165"/>
      <c r="V56" s="165"/>
      <c r="W56" s="165"/>
      <c r="X56" s="75"/>
      <c r="Y56" s="114" t="s">
        <v>102</v>
      </c>
      <c r="Z56" s="112" t="s">
        <v>101</v>
      </c>
      <c r="AA56" s="37">
        <v>0</v>
      </c>
      <c r="AB56" s="37">
        <v>0</v>
      </c>
      <c r="AC56" s="115">
        <v>0</v>
      </c>
      <c r="AD56" s="116">
        <v>0</v>
      </c>
      <c r="AE56" s="38">
        <v>0</v>
      </c>
      <c r="AF56" s="38">
        <v>0</v>
      </c>
      <c r="AG56" s="115">
        <v>0</v>
      </c>
      <c r="AH56" s="77">
        <v>0</v>
      </c>
      <c r="AI56" s="133">
        <v>0</v>
      </c>
      <c r="AJ56" s="89">
        <f>ROUND(((AA56*AB56)*(AE56*$BF$11+AF56*$BF$12+VLOOKUP(Z56,'첨부#3 토양투수능'!$A$23:$D$34,4,0)*2/1000)+(AH56/2)*(AH56/2)*PI()*AB56*(1-$BF$11))*AI56,2)</f>
        <v>0</v>
      </c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F56" s="124"/>
    </row>
    <row r="57" spans="1:58" s="17" customFormat="1" ht="24.95" customHeight="1">
      <c r="A57" s="175"/>
      <c r="B57" s="151" t="s">
        <v>162</v>
      </c>
      <c r="C57" s="152"/>
      <c r="D57" s="152"/>
      <c r="E57" s="153"/>
      <c r="F57" s="75"/>
      <c r="G57" s="113" t="s">
        <v>101</v>
      </c>
      <c r="H57" s="112" t="s">
        <v>101</v>
      </c>
      <c r="I57" s="37">
        <v>0</v>
      </c>
      <c r="J57" s="37">
        <v>0</v>
      </c>
      <c r="K57" s="115">
        <v>0</v>
      </c>
      <c r="L57" s="116">
        <v>0</v>
      </c>
      <c r="M57" s="38">
        <v>0</v>
      </c>
      <c r="N57" s="38">
        <v>0</v>
      </c>
      <c r="O57" s="115">
        <v>0</v>
      </c>
      <c r="P57" s="77">
        <v>0</v>
      </c>
      <c r="Q57" s="133">
        <v>0</v>
      </c>
      <c r="R57" s="89">
        <f>ROUND(((I57*J57)*(M57*$BF$11+N57*$BF$12+VLOOKUP(H57,'첨부#3 토양투수능'!$A$23:$D$34,4,0)*2/1000)+(P57/2)*(P57/2)*PI()*J57*(1-$BF$11))*Q57,2)</f>
        <v>0</v>
      </c>
      <c r="S57" s="175"/>
      <c r="T57" s="151" t="s">
        <v>162</v>
      </c>
      <c r="U57" s="152"/>
      <c r="V57" s="152"/>
      <c r="W57" s="153"/>
      <c r="X57" s="75"/>
      <c r="Y57" s="113" t="s">
        <v>101</v>
      </c>
      <c r="Z57" s="112" t="s">
        <v>101</v>
      </c>
      <c r="AA57" s="37">
        <v>0</v>
      </c>
      <c r="AB57" s="37">
        <v>0</v>
      </c>
      <c r="AC57" s="115">
        <v>0</v>
      </c>
      <c r="AD57" s="116">
        <v>0</v>
      </c>
      <c r="AE57" s="38">
        <v>0</v>
      </c>
      <c r="AF57" s="38">
        <v>0</v>
      </c>
      <c r="AG57" s="115">
        <v>0</v>
      </c>
      <c r="AH57" s="77">
        <v>0</v>
      </c>
      <c r="AI57" s="133">
        <v>0</v>
      </c>
      <c r="AJ57" s="89">
        <f>ROUND(((AA57*AB57)*(AE57*$BF$11+AF57*$BF$12+VLOOKUP(Z57,'첨부#3 토양투수능'!$A$23:$D$34,4,0)*2/1000)+(AH57/2)*(AH57/2)*PI()*AB57*(1-$BF$11))*AI57,2)</f>
        <v>0</v>
      </c>
      <c r="AK57" s="105"/>
      <c r="AL57" s="103"/>
      <c r="AM57" s="103"/>
      <c r="AN57" s="103"/>
      <c r="AO57" s="103"/>
      <c r="AP57" s="103"/>
      <c r="AQ57" s="103"/>
      <c r="AR57" s="103"/>
      <c r="AS57" s="107"/>
      <c r="AT57" s="107"/>
      <c r="AU57" s="107"/>
      <c r="AV57" s="107"/>
      <c r="AW57" s="107"/>
      <c r="AX57" s="107"/>
      <c r="AY57" s="107"/>
      <c r="AZ57" s="106"/>
      <c r="BA57" s="103"/>
      <c r="BB57" s="109"/>
      <c r="BF57" s="124"/>
    </row>
    <row r="58" spans="1:58" s="17" customFormat="1" ht="24.95" customHeight="1">
      <c r="A58" s="175"/>
      <c r="B58" s="151" t="s">
        <v>163</v>
      </c>
      <c r="C58" s="152"/>
      <c r="D58" s="152"/>
      <c r="E58" s="153"/>
      <c r="F58" s="75"/>
      <c r="G58" s="113" t="s">
        <v>101</v>
      </c>
      <c r="H58" s="112" t="s">
        <v>101</v>
      </c>
      <c r="I58" s="37">
        <v>0</v>
      </c>
      <c r="J58" s="37">
        <v>0</v>
      </c>
      <c r="K58" s="116">
        <v>0</v>
      </c>
      <c r="L58" s="116">
        <v>0</v>
      </c>
      <c r="M58" s="37">
        <v>0</v>
      </c>
      <c r="N58" s="38">
        <v>0</v>
      </c>
      <c r="O58" s="115">
        <v>0</v>
      </c>
      <c r="P58" s="77">
        <v>0</v>
      </c>
      <c r="Q58" s="133">
        <v>0</v>
      </c>
      <c r="R58" s="89">
        <f>ROUND(((I58*J58)*(M58*$BF$11+N58*$BF$12+VLOOKUP(H58,'첨부#3 토양투수능'!$A$23:$D$34,4,0)*2/1000)+(P58/2)*(P58/2)*PI()*J58*(1-$BF$11))*Q58,2)</f>
        <v>0</v>
      </c>
      <c r="S58" s="175"/>
      <c r="T58" s="151" t="s">
        <v>163</v>
      </c>
      <c r="U58" s="152"/>
      <c r="V58" s="152"/>
      <c r="W58" s="153"/>
      <c r="X58" s="75"/>
      <c r="Y58" s="113" t="s">
        <v>101</v>
      </c>
      <c r="Z58" s="112" t="s">
        <v>101</v>
      </c>
      <c r="AA58" s="37">
        <v>0</v>
      </c>
      <c r="AB58" s="37">
        <v>0</v>
      </c>
      <c r="AC58" s="116">
        <v>0</v>
      </c>
      <c r="AD58" s="116">
        <v>0</v>
      </c>
      <c r="AE58" s="37">
        <v>0</v>
      </c>
      <c r="AF58" s="38">
        <v>0</v>
      </c>
      <c r="AG58" s="115">
        <v>0</v>
      </c>
      <c r="AH58" s="77">
        <v>0</v>
      </c>
      <c r="AI58" s="133">
        <v>0</v>
      </c>
      <c r="AJ58" s="89">
        <f>ROUND(((AA58*AB58)*(AE58*$BF$11+AF58*$BF$12+VLOOKUP(Z58,'첨부#3 토양투수능'!$A$23:$D$34,4,0)*2/1000)+(AH58/2)*(AH58/2)*PI()*AB58*(1-$BF$11))*AI58,2)</f>
        <v>0</v>
      </c>
      <c r="AK58" s="105"/>
      <c r="AL58" s="103"/>
      <c r="AM58" s="103"/>
      <c r="AN58" s="103"/>
      <c r="AO58" s="103"/>
      <c r="AP58" s="103"/>
      <c r="AQ58" s="103"/>
      <c r="AR58" s="103"/>
      <c r="AS58" s="107"/>
      <c r="AT58" s="107"/>
      <c r="AU58" s="107"/>
      <c r="AV58" s="107"/>
      <c r="AW58" s="107"/>
      <c r="AX58" s="107"/>
      <c r="AY58" s="107"/>
      <c r="AZ58" s="106"/>
      <c r="BA58" s="103"/>
      <c r="BB58" s="109"/>
      <c r="BF58" s="124"/>
    </row>
    <row r="59" spans="1:58" s="17" customFormat="1" ht="24.95" customHeight="1">
      <c r="A59" s="176"/>
      <c r="B59" s="165" t="s">
        <v>64</v>
      </c>
      <c r="C59" s="165"/>
      <c r="D59" s="165"/>
      <c r="E59" s="165"/>
      <c r="F59" s="79"/>
      <c r="G59" s="113" t="s">
        <v>101</v>
      </c>
      <c r="H59" s="112" t="s">
        <v>101</v>
      </c>
      <c r="I59" s="37">
        <v>0</v>
      </c>
      <c r="J59" s="37">
        <v>0</v>
      </c>
      <c r="K59" s="115">
        <v>0</v>
      </c>
      <c r="L59" s="116">
        <v>0</v>
      </c>
      <c r="M59" s="37">
        <v>0</v>
      </c>
      <c r="N59" s="37">
        <v>0</v>
      </c>
      <c r="O59" s="38">
        <v>0</v>
      </c>
      <c r="P59" s="77">
        <v>0</v>
      </c>
      <c r="Q59" s="133">
        <v>0</v>
      </c>
      <c r="R59" s="89">
        <f>ROUND(((I59*J59)*(M59*$BF$11+N59*$BF$12+O59*$BF$13+VLOOKUP(H59,'첨부#3 토양투수능'!$A$23:$D$34,4,0)*2/1000)+(P59/2)*(P59/2)*PI()*J58*(1-$BF$11))*Q59,1)</f>
        <v>0</v>
      </c>
      <c r="S59" s="176"/>
      <c r="T59" s="165" t="s">
        <v>64</v>
      </c>
      <c r="U59" s="165"/>
      <c r="V59" s="165"/>
      <c r="W59" s="165"/>
      <c r="X59" s="75"/>
      <c r="Y59" s="113" t="s">
        <v>101</v>
      </c>
      <c r="Z59" s="112" t="s">
        <v>101</v>
      </c>
      <c r="AA59" s="37">
        <v>0</v>
      </c>
      <c r="AB59" s="37">
        <v>0</v>
      </c>
      <c r="AC59" s="115">
        <v>0</v>
      </c>
      <c r="AD59" s="116">
        <v>0</v>
      </c>
      <c r="AE59" s="37">
        <v>0</v>
      </c>
      <c r="AF59" s="37">
        <v>0</v>
      </c>
      <c r="AG59" s="38">
        <v>0</v>
      </c>
      <c r="AH59" s="77">
        <v>0</v>
      </c>
      <c r="AI59" s="133">
        <v>0</v>
      </c>
      <c r="AJ59" s="89">
        <f>ROUND(((AA59*AB59)*(AE59*$BF$11+AF59*$BF$12+AG59*$BF$13+VLOOKUP(Z59,'첨부#3 토양투수능'!$A$23:$D$34,4,0)*2/1000)+(AH59/2)*(AH59/2)*PI()*AB58*(1-$BF$11))*AI59,1)</f>
        <v>0</v>
      </c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F59" s="124"/>
    </row>
    <row r="60" spans="1:58" s="17" customFormat="1" ht="24.95" customHeight="1">
      <c r="A60" s="181" t="s">
        <v>211</v>
      </c>
      <c r="B60" s="182"/>
      <c r="C60" s="182"/>
      <c r="D60" s="182"/>
      <c r="E60" s="183"/>
      <c r="F60" s="75"/>
      <c r="G60" s="113" t="s">
        <v>101</v>
      </c>
      <c r="H60" s="129" t="s">
        <v>101</v>
      </c>
      <c r="I60" s="37">
        <v>0</v>
      </c>
      <c r="J60" s="37">
        <v>0</v>
      </c>
      <c r="K60" s="115">
        <v>0</v>
      </c>
      <c r="L60" s="116">
        <v>0</v>
      </c>
      <c r="M60" s="37">
        <v>0</v>
      </c>
      <c r="N60" s="116">
        <v>0</v>
      </c>
      <c r="O60" s="115">
        <v>0</v>
      </c>
      <c r="P60" s="116">
        <v>0</v>
      </c>
      <c r="Q60" s="133">
        <v>0</v>
      </c>
      <c r="R60" s="89">
        <f>I60*J60*M60</f>
        <v>0</v>
      </c>
      <c r="S60" s="181" t="s">
        <v>211</v>
      </c>
      <c r="T60" s="182"/>
      <c r="U60" s="182"/>
      <c r="V60" s="182"/>
      <c r="W60" s="183"/>
      <c r="X60" s="75"/>
      <c r="Y60" s="113" t="s">
        <v>101</v>
      </c>
      <c r="Z60" s="129" t="s">
        <v>101</v>
      </c>
      <c r="AA60" s="37">
        <v>0</v>
      </c>
      <c r="AB60" s="37">
        <v>0</v>
      </c>
      <c r="AC60" s="115">
        <v>0</v>
      </c>
      <c r="AD60" s="116">
        <v>0</v>
      </c>
      <c r="AE60" s="37">
        <v>0</v>
      </c>
      <c r="AF60" s="116">
        <v>0</v>
      </c>
      <c r="AG60" s="115">
        <v>0</v>
      </c>
      <c r="AH60" s="116">
        <v>0</v>
      </c>
      <c r="AI60" s="133">
        <v>0</v>
      </c>
      <c r="AJ60" s="89">
        <f>AA60*AB60*AE60</f>
        <v>0</v>
      </c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F60" s="124"/>
    </row>
    <row r="61" spans="1:58" s="17" customFormat="1" ht="30.95" customHeight="1" thickBot="1">
      <c r="A61" s="184" t="s">
        <v>142</v>
      </c>
      <c r="B61" s="185"/>
      <c r="C61" s="185"/>
      <c r="D61" s="185"/>
      <c r="E61" s="185"/>
      <c r="F61" s="90">
        <f>SUM(F49:F59)</f>
        <v>0</v>
      </c>
      <c r="G61" s="186"/>
      <c r="H61" s="178"/>
      <c r="I61" s="178"/>
      <c r="J61" s="178"/>
      <c r="K61" s="178"/>
      <c r="L61" s="178"/>
      <c r="M61" s="178"/>
      <c r="N61" s="178"/>
      <c r="O61" s="178"/>
      <c r="P61" s="187"/>
      <c r="Q61" s="87" t="s">
        <v>146</v>
      </c>
      <c r="R61" s="90">
        <f>SUM(R49:R59)</f>
        <v>0</v>
      </c>
      <c r="S61" s="184" t="s">
        <v>142</v>
      </c>
      <c r="T61" s="185"/>
      <c r="U61" s="185"/>
      <c r="V61" s="185"/>
      <c r="W61" s="185"/>
      <c r="X61" s="90">
        <f>SUM(X49:X59)</f>
        <v>0</v>
      </c>
      <c r="Y61" s="186"/>
      <c r="Z61" s="178"/>
      <c r="AA61" s="178"/>
      <c r="AB61" s="178"/>
      <c r="AC61" s="178"/>
      <c r="AD61" s="178"/>
      <c r="AE61" s="178"/>
      <c r="AF61" s="178"/>
      <c r="AG61" s="178"/>
      <c r="AH61" s="178"/>
      <c r="AI61" s="87" t="s">
        <v>146</v>
      </c>
      <c r="AJ61" s="90">
        <f>SUM(AJ49:AJ59)</f>
        <v>0</v>
      </c>
      <c r="AO61" s="17" t="s">
        <v>30</v>
      </c>
      <c r="AX61" s="17" t="s">
        <v>31</v>
      </c>
      <c r="BF61" s="124"/>
    </row>
    <row r="62" spans="1:58" s="17" customFormat="1" ht="14.25" customHeight="1">
      <c r="A62" s="88"/>
      <c r="B62" s="88"/>
      <c r="C62" s="88"/>
      <c r="D62" s="88"/>
      <c r="E62" s="88"/>
      <c r="F62" s="88"/>
      <c r="G62" s="88"/>
      <c r="H62" s="88"/>
      <c r="I62" s="88" t="s">
        <v>150</v>
      </c>
      <c r="J62" s="88"/>
      <c r="K62" s="88"/>
      <c r="L62" s="88"/>
      <c r="M62" s="88" t="s">
        <v>151</v>
      </c>
      <c r="N62" s="88"/>
      <c r="O62" s="48"/>
      <c r="P62" s="48"/>
      <c r="Q62" s="48"/>
      <c r="R62" s="39"/>
      <c r="S62" s="88"/>
      <c r="T62" s="88"/>
      <c r="U62" s="88"/>
      <c r="V62" s="88"/>
      <c r="W62" s="88"/>
      <c r="X62" s="88"/>
      <c r="Y62" s="88"/>
      <c r="Z62" s="88"/>
      <c r="AA62" s="88" t="s">
        <v>150</v>
      </c>
      <c r="AB62" s="88"/>
      <c r="AC62" s="88"/>
      <c r="AD62" s="88"/>
      <c r="AE62" s="88" t="s">
        <v>151</v>
      </c>
      <c r="AF62" s="88"/>
      <c r="AG62" s="48"/>
      <c r="AH62" s="48"/>
      <c r="AI62" s="48"/>
      <c r="AJ62" s="39"/>
      <c r="BF62" s="124"/>
    </row>
    <row r="63" spans="1:58" s="2" customFormat="1" ht="27" customHeight="1">
      <c r="A63" s="51"/>
      <c r="B63" s="51"/>
      <c r="C63" s="51"/>
      <c r="D63" s="51"/>
      <c r="E63" s="51"/>
      <c r="F63" s="68"/>
      <c r="G63" s="51" t="s">
        <v>73</v>
      </c>
      <c r="H63" s="51"/>
      <c r="I63" s="179">
        <f>R46</f>
        <v>0</v>
      </c>
      <c r="J63" s="180"/>
      <c r="K63" s="42" t="str">
        <f>IF(I63&gt;L63,"＞","≤")</f>
        <v>≤</v>
      </c>
      <c r="L63" s="179">
        <f>ROUND(R61,1)</f>
        <v>0</v>
      </c>
      <c r="M63" s="179"/>
      <c r="N63" s="51" t="s">
        <v>74</v>
      </c>
      <c r="O63" s="51" t="str">
        <f>IF(I63&gt;L63,"NG","OK")</f>
        <v>OK</v>
      </c>
      <c r="P63" s="51"/>
      <c r="Q63" s="51"/>
      <c r="R63" s="52"/>
      <c r="S63" s="51"/>
      <c r="T63" s="51"/>
      <c r="U63" s="51"/>
      <c r="V63" s="51"/>
      <c r="W63" s="51"/>
      <c r="X63" s="68"/>
      <c r="Y63" s="51" t="s">
        <v>73</v>
      </c>
      <c r="Z63" s="51"/>
      <c r="AA63" s="179">
        <f>AJ46</f>
        <v>0</v>
      </c>
      <c r="AB63" s="180"/>
      <c r="AC63" s="42" t="str">
        <f>IF(AA63&gt;AD63,"＞","≤")</f>
        <v>≤</v>
      </c>
      <c r="AD63" s="179">
        <f>ROUND(AJ61,1)</f>
        <v>0</v>
      </c>
      <c r="AE63" s="179"/>
      <c r="AF63" s="51" t="s">
        <v>74</v>
      </c>
      <c r="AG63" s="51" t="str">
        <f>IF(AA63&gt;AD63,"NG","OK")</f>
        <v>OK</v>
      </c>
      <c r="AH63" s="51"/>
      <c r="AI63" s="51"/>
      <c r="AJ63" s="52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F63" s="124"/>
    </row>
    <row r="64" spans="1:58" s="2" customFormat="1" ht="27" customHeight="1">
      <c r="A64" s="51"/>
      <c r="B64" s="51"/>
      <c r="C64" s="51"/>
      <c r="D64" s="51"/>
      <c r="E64" s="51"/>
      <c r="F64" s="68"/>
      <c r="G64" s="51"/>
      <c r="H64" s="51"/>
      <c r="I64" s="50"/>
      <c r="J64" s="51"/>
      <c r="K64" s="42"/>
      <c r="L64" s="52"/>
      <c r="M64" s="51"/>
      <c r="N64" s="51"/>
      <c r="O64" s="51"/>
      <c r="P64" s="51"/>
      <c r="Q64" s="51"/>
      <c r="R64" s="52"/>
      <c r="S64" s="51"/>
      <c r="T64" s="51"/>
      <c r="U64" s="51"/>
      <c r="V64" s="51"/>
      <c r="W64" s="51"/>
      <c r="X64" s="68"/>
      <c r="Y64" s="51"/>
      <c r="Z64" s="51"/>
      <c r="AA64" s="50"/>
      <c r="AB64" s="51"/>
      <c r="AC64" s="42"/>
      <c r="AD64" s="52"/>
      <c r="AE64" s="51"/>
      <c r="AF64" s="51"/>
      <c r="AG64" s="51"/>
      <c r="AH64" s="51"/>
      <c r="AI64" s="51"/>
      <c r="AJ64" s="52"/>
      <c r="BF64" s="124"/>
    </row>
    <row r="65" spans="58:58" s="17" customFormat="1" ht="14.25">
      <c r="BF65" s="124"/>
    </row>
    <row r="66" spans="58:58" s="17" customFormat="1" ht="14.25">
      <c r="BF66" s="124"/>
    </row>
    <row r="67" spans="58:58" s="17" customFormat="1" ht="14.25">
      <c r="BF67" s="124"/>
    </row>
    <row r="68" spans="58:58" s="17" customFormat="1" ht="14.25">
      <c r="BF68" s="124"/>
    </row>
    <row r="69" spans="58:58" s="17" customFormat="1" ht="14.25">
      <c r="BF69" s="124"/>
    </row>
    <row r="70" spans="58:58" s="17" customFormat="1" ht="14.25">
      <c r="BF70" s="124"/>
    </row>
  </sheetData>
  <mergeCells count="185">
    <mergeCell ref="AE26:AH26"/>
    <mergeCell ref="S21:W21"/>
    <mergeCell ref="BE9:BF9"/>
    <mergeCell ref="B14:E14"/>
    <mergeCell ref="B13:E13"/>
    <mergeCell ref="B15:E15"/>
    <mergeCell ref="B17:E17"/>
    <mergeCell ref="B48:E48"/>
    <mergeCell ref="G46:L46"/>
    <mergeCell ref="M46:P46"/>
    <mergeCell ref="G21:P21"/>
    <mergeCell ref="T29:W29"/>
    <mergeCell ref="T33:W33"/>
    <mergeCell ref="T35:W35"/>
    <mergeCell ref="T37:W37"/>
    <mergeCell ref="T38:W38"/>
    <mergeCell ref="A20:E20"/>
    <mergeCell ref="S20:W20"/>
    <mergeCell ref="S40:W40"/>
    <mergeCell ref="A40:E40"/>
    <mergeCell ref="A41:E41"/>
    <mergeCell ref="G41:P41"/>
    <mergeCell ref="A46:E46"/>
    <mergeCell ref="AA23:AB23"/>
    <mergeCell ref="AK21:AO21"/>
    <mergeCell ref="AD23:AE23"/>
    <mergeCell ref="T8:W8"/>
    <mergeCell ref="T10:W10"/>
    <mergeCell ref="T11:W11"/>
    <mergeCell ref="AL12:AO12"/>
    <mergeCell ref="AK29:AK34"/>
    <mergeCell ref="AK35:AK39"/>
    <mergeCell ref="AL9:AO9"/>
    <mergeCell ref="AL13:AO13"/>
    <mergeCell ref="AL15:AO15"/>
    <mergeCell ref="T9:W9"/>
    <mergeCell ref="T13:W13"/>
    <mergeCell ref="T15:W15"/>
    <mergeCell ref="T17:W17"/>
    <mergeCell ref="T18:W18"/>
    <mergeCell ref="AL17:AO17"/>
    <mergeCell ref="AL18:AO18"/>
    <mergeCell ref="AL29:AO29"/>
    <mergeCell ref="AL33:AO33"/>
    <mergeCell ref="AL35:AO35"/>
    <mergeCell ref="AL37:AO37"/>
    <mergeCell ref="AK9:AK14"/>
    <mergeCell ref="S9:S14"/>
    <mergeCell ref="S15:S19"/>
    <mergeCell ref="T36:W36"/>
    <mergeCell ref="T39:W39"/>
    <mergeCell ref="T30:W30"/>
    <mergeCell ref="T31:W31"/>
    <mergeCell ref="T32:W32"/>
    <mergeCell ref="T34:W34"/>
    <mergeCell ref="S26:W26"/>
    <mergeCell ref="T28:W28"/>
    <mergeCell ref="T16:W16"/>
    <mergeCell ref="T19:W19"/>
    <mergeCell ref="T14:W14"/>
    <mergeCell ref="A29:A34"/>
    <mergeCell ref="A35:A39"/>
    <mergeCell ref="B18:E18"/>
    <mergeCell ref="B36:E36"/>
    <mergeCell ref="B39:E39"/>
    <mergeCell ref="AV46:AW46"/>
    <mergeCell ref="AS46:AT46"/>
    <mergeCell ref="Y46:AD46"/>
    <mergeCell ref="AE46:AH46"/>
    <mergeCell ref="AA43:AB43"/>
    <mergeCell ref="AD43:AE43"/>
    <mergeCell ref="Y41:AH41"/>
    <mergeCell ref="AQ21:AZ21"/>
    <mergeCell ref="AK41:AO41"/>
    <mergeCell ref="AQ41:AZ41"/>
    <mergeCell ref="AK40:AO40"/>
    <mergeCell ref="B38:E38"/>
    <mergeCell ref="B28:E28"/>
    <mergeCell ref="S46:W46"/>
    <mergeCell ref="A21:E21"/>
    <mergeCell ref="A15:A19"/>
    <mergeCell ref="I43:J43"/>
    <mergeCell ref="L43:M43"/>
    <mergeCell ref="B30:E30"/>
    <mergeCell ref="B31:E31"/>
    <mergeCell ref="B32:E32"/>
    <mergeCell ref="B34:E34"/>
    <mergeCell ref="B29:E29"/>
    <mergeCell ref="B33:E33"/>
    <mergeCell ref="B35:E35"/>
    <mergeCell ref="B37:E37"/>
    <mergeCell ref="AK48:AR48"/>
    <mergeCell ref="AS48:AT48"/>
    <mergeCell ref="AS43:AT43"/>
    <mergeCell ref="S29:S34"/>
    <mergeCell ref="S35:S39"/>
    <mergeCell ref="AL38:AO38"/>
    <mergeCell ref="AL31:AO31"/>
    <mergeCell ref="S41:W41"/>
    <mergeCell ref="AV48:AW48"/>
    <mergeCell ref="T56:W56"/>
    <mergeCell ref="T59:W59"/>
    <mergeCell ref="AA63:AB63"/>
    <mergeCell ref="AD63:AE63"/>
    <mergeCell ref="T50:W50"/>
    <mergeCell ref="T51:W51"/>
    <mergeCell ref="T52:W52"/>
    <mergeCell ref="T54:W54"/>
    <mergeCell ref="T48:W48"/>
    <mergeCell ref="S61:W61"/>
    <mergeCell ref="Y61:AH61"/>
    <mergeCell ref="S55:S59"/>
    <mergeCell ref="T55:W55"/>
    <mergeCell ref="T57:W57"/>
    <mergeCell ref="T58:W58"/>
    <mergeCell ref="S49:S54"/>
    <mergeCell ref="T49:W49"/>
    <mergeCell ref="T53:W53"/>
    <mergeCell ref="S60:W60"/>
    <mergeCell ref="B56:E56"/>
    <mergeCell ref="B59:E59"/>
    <mergeCell ref="I63:J63"/>
    <mergeCell ref="L63:M63"/>
    <mergeCell ref="B50:E50"/>
    <mergeCell ref="B51:E51"/>
    <mergeCell ref="B52:E52"/>
    <mergeCell ref="B54:E54"/>
    <mergeCell ref="A61:E61"/>
    <mergeCell ref="G61:P61"/>
    <mergeCell ref="A55:A59"/>
    <mergeCell ref="B55:E55"/>
    <mergeCell ref="B57:E57"/>
    <mergeCell ref="B58:E58"/>
    <mergeCell ref="A49:A54"/>
    <mergeCell ref="B49:E49"/>
    <mergeCell ref="B53:E53"/>
    <mergeCell ref="A60:E60"/>
    <mergeCell ref="AV43:AW43"/>
    <mergeCell ref="AL32:AO32"/>
    <mergeCell ref="AL34:AO34"/>
    <mergeCell ref="AL36:AO36"/>
    <mergeCell ref="AL39:AO39"/>
    <mergeCell ref="AT3:BB3"/>
    <mergeCell ref="AS23:AT23"/>
    <mergeCell ref="AV23:AW23"/>
    <mergeCell ref="AL19:AO19"/>
    <mergeCell ref="AL14:AO14"/>
    <mergeCell ref="AL16:AO16"/>
    <mergeCell ref="AK26:AO26"/>
    <mergeCell ref="AL28:AO28"/>
    <mergeCell ref="AL30:AO30"/>
    <mergeCell ref="AL8:AO8"/>
    <mergeCell ref="AL10:AO10"/>
    <mergeCell ref="AL11:AO11"/>
    <mergeCell ref="AK6:AO6"/>
    <mergeCell ref="AQ6:AV6"/>
    <mergeCell ref="AW6:AZ6"/>
    <mergeCell ref="AQ26:AV26"/>
    <mergeCell ref="AW26:AZ26"/>
    <mergeCell ref="AK20:AO20"/>
    <mergeCell ref="AK15:AK19"/>
    <mergeCell ref="AB3:AJ3"/>
    <mergeCell ref="T12:W12"/>
    <mergeCell ref="S6:W6"/>
    <mergeCell ref="Y6:AD6"/>
    <mergeCell ref="AE6:AH6"/>
    <mergeCell ref="Y26:AD26"/>
    <mergeCell ref="J3:R3"/>
    <mergeCell ref="A6:E6"/>
    <mergeCell ref="M6:P6"/>
    <mergeCell ref="G26:L26"/>
    <mergeCell ref="M26:P26"/>
    <mergeCell ref="B8:E8"/>
    <mergeCell ref="B10:E10"/>
    <mergeCell ref="B11:E11"/>
    <mergeCell ref="B12:E12"/>
    <mergeCell ref="A9:A14"/>
    <mergeCell ref="B9:E9"/>
    <mergeCell ref="I6:L6"/>
    <mergeCell ref="A26:E26"/>
    <mergeCell ref="Y21:AH21"/>
    <mergeCell ref="B16:E16"/>
    <mergeCell ref="B19:E19"/>
    <mergeCell ref="I23:J23"/>
    <mergeCell ref="L23:M23"/>
  </mergeCells>
  <phoneticPr fontId="1" type="noConversion"/>
  <conditionalFormatting sqref="AY51:AZ54">
    <cfRule type="cellIs" dxfId="0" priority="2" operator="equal">
      <formula>"NG"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colBreaks count="2" manualBreakCount="2">
    <brk id="18" max="1048575" man="1"/>
    <brk id="36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'첨부#3 토양투수능'!$A$23:$A$34</xm:f>
          </x14:formula1>
          <xm:sqref>AR9:AR16 H29 AQ34:AQ35 G17:H20 AQ57:AR58 G37:H40 AQ55:AR55 G30:H32 Y34:Y35 AQ37:AR40 H53:H56 Y14:Y15 Z9 Y10:Z12 Y57:Z60 H49 G50:H52 G34:G35 H9 G10:H12 H13:H14 H16 G57:H60 Z49 Y50:Z52 G54:G55 Y17:Z20 Z29 Y30:Z32 Y37:Z40 AR29 AQ30:AR32 AQ14:AQ15 Y54:Y55 Z33:Z36 H33:H36 G15:H15 G14 Z53:Z56 Z13:Z16 AR33:AR36 AQ10:AQ12 AQ17:AR20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topLeftCell="A10" zoomScaleSheetLayoutView="100" workbookViewId="0">
      <selection activeCell="AA16" sqref="AA16"/>
    </sheetView>
  </sheetViews>
  <sheetFormatPr defaultColWidth="5.625" defaultRowHeight="25.5"/>
  <cols>
    <col min="1" max="1" width="20.625" style="6" customWidth="1"/>
    <col min="2" max="8" width="8.5" style="6" customWidth="1"/>
    <col min="9" max="11" width="4.25" style="6" customWidth="1"/>
    <col min="12" max="15" width="4.625" style="6" customWidth="1"/>
    <col min="16" max="16384" width="5.625" style="6"/>
  </cols>
  <sheetData>
    <row r="1" spans="1:14">
      <c r="A1" s="195" t="s">
        <v>128</v>
      </c>
      <c r="B1" s="195"/>
      <c r="C1" s="195"/>
      <c r="D1" s="195"/>
      <c r="E1" s="195"/>
      <c r="F1" s="195"/>
      <c r="G1" s="195"/>
      <c r="H1" s="195"/>
    </row>
    <row r="2" spans="1:14" s="7" customFormat="1" ht="20.25">
      <c r="A2" s="12" t="s">
        <v>132</v>
      </c>
    </row>
    <row r="3" spans="1:14" s="2" customFormat="1" ht="27">
      <c r="A3" s="9" t="s">
        <v>127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124</v>
      </c>
    </row>
    <row r="4" spans="1:14" s="5" customFormat="1" ht="21.95" customHeight="1">
      <c r="A4" s="10" t="s">
        <v>8</v>
      </c>
      <c r="B4" s="46">
        <v>4.2</v>
      </c>
      <c r="C4" s="46">
        <v>4.5999999999999996</v>
      </c>
      <c r="D4" s="46">
        <v>5</v>
      </c>
      <c r="E4" s="46">
        <v>3.8</v>
      </c>
      <c r="F4" s="46">
        <v>3.8</v>
      </c>
      <c r="G4" s="46">
        <v>3.8</v>
      </c>
      <c r="H4" s="46">
        <v>3.8</v>
      </c>
      <c r="J4" s="19"/>
    </row>
    <row r="5" spans="1:14" ht="21.95" customHeight="1">
      <c r="A5" s="10" t="s">
        <v>9</v>
      </c>
      <c r="B5" s="46">
        <v>6.8</v>
      </c>
      <c r="C5" s="46">
        <v>7.4</v>
      </c>
      <c r="D5" s="46">
        <v>8.1999999999999993</v>
      </c>
      <c r="E5" s="46">
        <v>6.2</v>
      </c>
      <c r="F5" s="46">
        <v>6.2</v>
      </c>
      <c r="G5" s="46">
        <v>6.2</v>
      </c>
      <c r="H5" s="46">
        <v>6.2</v>
      </c>
      <c r="I5" s="4"/>
      <c r="J5" s="19"/>
      <c r="K5" s="4"/>
    </row>
    <row r="6" spans="1:14" ht="21.95" customHeight="1">
      <c r="A6" s="10" t="s">
        <v>10</v>
      </c>
      <c r="B6" s="46">
        <v>7.4</v>
      </c>
      <c r="C6" s="46">
        <v>8</v>
      </c>
      <c r="D6" s="46">
        <v>8.8000000000000007</v>
      </c>
      <c r="E6" s="46">
        <v>6.8</v>
      </c>
      <c r="F6" s="46">
        <v>6.8</v>
      </c>
      <c r="G6" s="46">
        <v>6.8</v>
      </c>
      <c r="H6" s="46">
        <v>6.8</v>
      </c>
      <c r="J6" s="20"/>
    </row>
    <row r="7" spans="1:14" ht="21.95" customHeight="1">
      <c r="A7" s="10" t="s">
        <v>11</v>
      </c>
      <c r="B7" s="46">
        <v>8.4</v>
      </c>
      <c r="C7" s="46">
        <v>9.1999999999999993</v>
      </c>
      <c r="D7" s="46">
        <v>10</v>
      </c>
      <c r="E7" s="46">
        <v>7.6</v>
      </c>
      <c r="F7" s="46">
        <v>7.6</v>
      </c>
      <c r="G7" s="46">
        <v>7.6</v>
      </c>
      <c r="H7" s="46">
        <v>7.6</v>
      </c>
      <c r="J7" s="19"/>
    </row>
    <row r="8" spans="1:14" ht="21.95" customHeight="1">
      <c r="A8" s="10" t="s">
        <v>12</v>
      </c>
      <c r="B8" s="46">
        <v>8.4</v>
      </c>
      <c r="C8" s="46">
        <v>9.1999999999999993</v>
      </c>
      <c r="D8" s="46">
        <v>10</v>
      </c>
      <c r="E8" s="46">
        <v>7.6</v>
      </c>
      <c r="F8" s="46">
        <v>7.6</v>
      </c>
      <c r="G8" s="46">
        <v>7.6</v>
      </c>
      <c r="H8" s="46">
        <v>7.6</v>
      </c>
    </row>
    <row r="9" spans="1:14" ht="21.95" customHeight="1">
      <c r="A9" s="10" t="s">
        <v>13</v>
      </c>
      <c r="B9" s="46">
        <v>12</v>
      </c>
      <c r="C9" s="46">
        <v>13</v>
      </c>
      <c r="D9" s="46">
        <v>14.2</v>
      </c>
      <c r="E9" s="46">
        <v>10.8</v>
      </c>
      <c r="F9" s="46">
        <v>10.8</v>
      </c>
      <c r="G9" s="46">
        <v>10.8</v>
      </c>
      <c r="H9" s="46">
        <v>10.8</v>
      </c>
    </row>
    <row r="10" spans="1:14" ht="21.95" customHeight="1">
      <c r="A10" s="10" t="s">
        <v>14</v>
      </c>
      <c r="B10" s="46">
        <v>12</v>
      </c>
      <c r="C10" s="46">
        <v>13</v>
      </c>
      <c r="D10" s="46">
        <v>14.2</v>
      </c>
      <c r="E10" s="46">
        <v>10.8</v>
      </c>
      <c r="F10" s="46">
        <v>10.8</v>
      </c>
      <c r="G10" s="46">
        <v>10.8</v>
      </c>
      <c r="H10" s="46">
        <v>10.8</v>
      </c>
    </row>
    <row r="11" spans="1:14" ht="21.95" customHeight="1">
      <c r="A11" s="10" t="s">
        <v>15</v>
      </c>
      <c r="B11" s="46">
        <v>12.8</v>
      </c>
      <c r="C11" s="46">
        <v>13.8</v>
      </c>
      <c r="D11" s="46">
        <v>15</v>
      </c>
      <c r="E11" s="46">
        <v>11.6</v>
      </c>
      <c r="F11" s="46">
        <v>11.6</v>
      </c>
      <c r="G11" s="46">
        <v>11.6</v>
      </c>
      <c r="H11" s="46">
        <v>11.6</v>
      </c>
    </row>
    <row r="12" spans="1:14" ht="16.5" customHeight="1"/>
    <row r="13" spans="1:14" ht="16.5" customHeight="1"/>
    <row r="14" spans="1:14" ht="16.5" customHeight="1">
      <c r="A14" s="11" t="s">
        <v>133</v>
      </c>
    </row>
    <row r="15" spans="1:14" ht="27">
      <c r="A15" s="9" t="s">
        <v>126</v>
      </c>
      <c r="B15" s="9" t="s">
        <v>2</v>
      </c>
      <c r="C15" s="9" t="s">
        <v>3</v>
      </c>
      <c r="D15" s="9" t="s">
        <v>4</v>
      </c>
      <c r="E15" s="9" t="s">
        <v>5</v>
      </c>
      <c r="F15" s="9" t="s">
        <v>6</v>
      </c>
      <c r="G15" s="9" t="s">
        <v>7</v>
      </c>
      <c r="H15" s="9" t="s">
        <v>124</v>
      </c>
    </row>
    <row r="16" spans="1:14" ht="21.95" customHeight="1">
      <c r="A16" s="10" t="s">
        <v>8</v>
      </c>
      <c r="B16" s="46">
        <v>7.8</v>
      </c>
      <c r="C16" s="46">
        <v>8.5</v>
      </c>
      <c r="D16" s="46">
        <v>9.3000000000000007</v>
      </c>
      <c r="E16" s="46">
        <v>7</v>
      </c>
      <c r="F16" s="46">
        <v>7</v>
      </c>
      <c r="G16" s="46">
        <v>7</v>
      </c>
      <c r="H16" s="46">
        <v>7</v>
      </c>
      <c r="I16" s="19"/>
      <c r="J16" s="19"/>
      <c r="K16" s="19"/>
      <c r="L16" s="19"/>
      <c r="M16" s="19"/>
      <c r="N16" s="19"/>
    </row>
    <row r="17" spans="1:14" ht="21.95" customHeight="1">
      <c r="A17" s="10" t="s">
        <v>9</v>
      </c>
      <c r="B17" s="46">
        <v>12.6</v>
      </c>
      <c r="C17" s="46">
        <v>13.7</v>
      </c>
      <c r="D17" s="46">
        <v>15.2</v>
      </c>
      <c r="E17" s="46">
        <v>11.5</v>
      </c>
      <c r="F17" s="46">
        <v>11.5</v>
      </c>
      <c r="G17" s="46">
        <v>11.5</v>
      </c>
      <c r="H17" s="46">
        <v>11.5</v>
      </c>
      <c r="I17" s="19"/>
      <c r="J17" s="19"/>
      <c r="K17" s="19"/>
      <c r="L17" s="19"/>
      <c r="M17" s="19"/>
      <c r="N17" s="19"/>
    </row>
    <row r="18" spans="1:14" ht="21.95" customHeight="1">
      <c r="A18" s="10" t="s">
        <v>10</v>
      </c>
      <c r="B18" s="46">
        <v>13.7</v>
      </c>
      <c r="C18" s="46">
        <v>14.8</v>
      </c>
      <c r="D18" s="46">
        <v>16.3</v>
      </c>
      <c r="E18" s="46">
        <v>12.6</v>
      </c>
      <c r="F18" s="46">
        <v>12.6</v>
      </c>
      <c r="G18" s="46">
        <v>12.6</v>
      </c>
      <c r="H18" s="46">
        <v>12.6</v>
      </c>
      <c r="I18" s="19"/>
      <c r="J18" s="19"/>
      <c r="K18" s="19"/>
      <c r="L18" s="19"/>
      <c r="M18" s="19"/>
      <c r="N18" s="19"/>
    </row>
    <row r="19" spans="1:14" ht="21.95" customHeight="1">
      <c r="A19" s="10" t="s">
        <v>11</v>
      </c>
      <c r="B19" s="46">
        <v>15.5</v>
      </c>
      <c r="C19" s="46">
        <v>17</v>
      </c>
      <c r="D19" s="46">
        <v>18.5</v>
      </c>
      <c r="E19" s="46">
        <v>14.1</v>
      </c>
      <c r="F19" s="46">
        <v>14.1</v>
      </c>
      <c r="G19" s="46">
        <v>14.1</v>
      </c>
      <c r="H19" s="46">
        <v>14.1</v>
      </c>
      <c r="I19" s="19"/>
      <c r="J19" s="19"/>
      <c r="K19" s="19"/>
      <c r="L19" s="19"/>
      <c r="M19" s="19"/>
      <c r="N19" s="19"/>
    </row>
    <row r="20" spans="1:14" ht="21.95" customHeight="1">
      <c r="A20" s="10" t="s">
        <v>12</v>
      </c>
      <c r="B20" s="46">
        <v>15.5</v>
      </c>
      <c r="C20" s="46">
        <v>17</v>
      </c>
      <c r="D20" s="46">
        <v>18.5</v>
      </c>
      <c r="E20" s="46">
        <v>14.1</v>
      </c>
      <c r="F20" s="46">
        <v>14.1</v>
      </c>
      <c r="G20" s="46">
        <v>14.1</v>
      </c>
      <c r="H20" s="46">
        <v>14.1</v>
      </c>
      <c r="I20" s="19"/>
      <c r="J20" s="19"/>
      <c r="K20" s="19"/>
      <c r="L20" s="19"/>
      <c r="M20" s="19"/>
      <c r="N20" s="19"/>
    </row>
    <row r="21" spans="1:14" ht="21.95" customHeight="1">
      <c r="A21" s="10" t="s">
        <v>13</v>
      </c>
      <c r="B21" s="46">
        <v>22.2</v>
      </c>
      <c r="C21" s="46">
        <v>24.1</v>
      </c>
      <c r="D21" s="46">
        <v>26.3</v>
      </c>
      <c r="E21" s="46">
        <v>20</v>
      </c>
      <c r="F21" s="46">
        <v>20</v>
      </c>
      <c r="G21" s="46">
        <v>20</v>
      </c>
      <c r="H21" s="46">
        <v>20</v>
      </c>
      <c r="I21" s="19"/>
      <c r="J21" s="19"/>
      <c r="K21" s="19"/>
      <c r="L21" s="19"/>
      <c r="M21" s="19"/>
      <c r="N21" s="19"/>
    </row>
    <row r="22" spans="1:14" ht="21.95" customHeight="1">
      <c r="A22" s="10" t="s">
        <v>14</v>
      </c>
      <c r="B22" s="46">
        <v>22.2</v>
      </c>
      <c r="C22" s="46">
        <v>24.1</v>
      </c>
      <c r="D22" s="46">
        <v>26.3</v>
      </c>
      <c r="E22" s="46">
        <v>20</v>
      </c>
      <c r="F22" s="46">
        <v>20</v>
      </c>
      <c r="G22" s="46">
        <v>20</v>
      </c>
      <c r="H22" s="46">
        <v>20</v>
      </c>
      <c r="I22" s="19"/>
      <c r="J22" s="19"/>
      <c r="K22" s="19"/>
      <c r="L22" s="19"/>
      <c r="M22" s="19"/>
      <c r="N22" s="19"/>
    </row>
    <row r="23" spans="1:14" ht="21.95" customHeight="1">
      <c r="A23" s="10" t="s">
        <v>15</v>
      </c>
      <c r="B23" s="46">
        <v>23.7</v>
      </c>
      <c r="C23" s="46">
        <v>25.5</v>
      </c>
      <c r="D23" s="46">
        <v>27.8</v>
      </c>
      <c r="E23" s="46">
        <v>21.5</v>
      </c>
      <c r="F23" s="46">
        <v>21.5</v>
      </c>
      <c r="G23" s="46">
        <v>21.5</v>
      </c>
      <c r="H23" s="46">
        <v>21.5</v>
      </c>
      <c r="I23" s="19"/>
      <c r="J23" s="19"/>
      <c r="K23" s="19"/>
      <c r="L23" s="19"/>
      <c r="M23" s="19"/>
      <c r="N23" s="19"/>
    </row>
    <row r="24" spans="1:14" ht="18.600000000000001" customHeight="1">
      <c r="A24" s="26"/>
      <c r="B24" s="64"/>
      <c r="C24" s="64"/>
      <c r="D24" s="64"/>
      <c r="E24" s="64"/>
      <c r="F24" s="64"/>
      <c r="G24" s="64"/>
      <c r="H24" s="64"/>
      <c r="I24" s="19"/>
      <c r="J24" s="19"/>
      <c r="K24" s="19"/>
      <c r="L24" s="19"/>
      <c r="M24" s="19"/>
      <c r="N24" s="19"/>
    </row>
    <row r="25" spans="1:14" ht="16.5" customHeight="1">
      <c r="I25" s="19"/>
      <c r="J25" s="19"/>
      <c r="K25" s="19"/>
      <c r="L25" s="19"/>
      <c r="M25" s="19"/>
      <c r="N25" s="19"/>
    </row>
    <row r="26" spans="1:14" ht="16.5" customHeight="1">
      <c r="A26" s="11" t="s">
        <v>134</v>
      </c>
    </row>
    <row r="27" spans="1:14" ht="27">
      <c r="A27" s="9" t="s">
        <v>125</v>
      </c>
      <c r="B27" s="9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124</v>
      </c>
    </row>
    <row r="28" spans="1:14" ht="21.95" customHeight="1">
      <c r="A28" s="10" t="s">
        <v>8</v>
      </c>
      <c r="B28" s="46">
        <v>2.2999999999999998</v>
      </c>
      <c r="C28" s="46">
        <v>2.5</v>
      </c>
      <c r="D28" s="46">
        <v>2.8</v>
      </c>
      <c r="E28" s="46">
        <v>2.1</v>
      </c>
      <c r="F28" s="46">
        <v>2.1</v>
      </c>
      <c r="G28" s="46">
        <v>2.1</v>
      </c>
      <c r="H28" s="46">
        <v>2.1</v>
      </c>
      <c r="I28" s="19"/>
      <c r="J28" s="19"/>
      <c r="K28" s="19"/>
      <c r="L28" s="19"/>
      <c r="M28" s="19"/>
      <c r="N28" s="19"/>
    </row>
    <row r="29" spans="1:14" ht="21.95" customHeight="1">
      <c r="A29" s="10" t="s">
        <v>9</v>
      </c>
      <c r="B29" s="46">
        <v>3.7</v>
      </c>
      <c r="C29" s="46">
        <v>4.0999999999999996</v>
      </c>
      <c r="D29" s="46">
        <v>4.5</v>
      </c>
      <c r="E29" s="46">
        <v>3.4</v>
      </c>
      <c r="F29" s="46">
        <v>3.4</v>
      </c>
      <c r="G29" s="46">
        <v>3.4</v>
      </c>
      <c r="H29" s="46">
        <v>3.4</v>
      </c>
      <c r="I29" s="19"/>
      <c r="J29" s="19"/>
      <c r="K29" s="19"/>
      <c r="L29" s="19"/>
      <c r="M29" s="19"/>
      <c r="N29" s="19"/>
    </row>
    <row r="30" spans="1:14" ht="21.95" customHeight="1">
      <c r="A30" s="10" t="s">
        <v>10</v>
      </c>
      <c r="B30" s="46">
        <v>4.0999999999999996</v>
      </c>
      <c r="C30" s="46">
        <v>4.4000000000000004</v>
      </c>
      <c r="D30" s="46">
        <v>4.8</v>
      </c>
      <c r="E30" s="46">
        <v>3.7</v>
      </c>
      <c r="F30" s="46">
        <v>3.7</v>
      </c>
      <c r="G30" s="46">
        <v>3.7</v>
      </c>
      <c r="H30" s="46">
        <v>3.7</v>
      </c>
      <c r="I30" s="19"/>
      <c r="J30" s="19"/>
      <c r="K30" s="19"/>
      <c r="L30" s="19"/>
      <c r="M30" s="19"/>
      <c r="N30" s="19"/>
    </row>
    <row r="31" spans="1:14" ht="21.95" customHeight="1">
      <c r="A31" s="10" t="s">
        <v>11</v>
      </c>
      <c r="B31" s="46">
        <v>4.5999999999999996</v>
      </c>
      <c r="C31" s="46">
        <v>5.0999999999999996</v>
      </c>
      <c r="D31" s="46">
        <v>5.5</v>
      </c>
      <c r="E31" s="46">
        <v>4.2</v>
      </c>
      <c r="F31" s="46">
        <v>4.2</v>
      </c>
      <c r="G31" s="46">
        <v>4.2</v>
      </c>
      <c r="H31" s="46">
        <v>4.2</v>
      </c>
      <c r="I31" s="19"/>
      <c r="J31" s="19"/>
      <c r="K31" s="19"/>
      <c r="L31" s="19"/>
      <c r="M31" s="19"/>
      <c r="N31" s="19"/>
    </row>
    <row r="32" spans="1:14" ht="21.95" customHeight="1">
      <c r="A32" s="10" t="s">
        <v>12</v>
      </c>
      <c r="B32" s="46">
        <v>4.5999999999999996</v>
      </c>
      <c r="C32" s="46">
        <v>5.0999999999999996</v>
      </c>
      <c r="D32" s="46">
        <v>5.5</v>
      </c>
      <c r="E32" s="46">
        <v>4.2</v>
      </c>
      <c r="F32" s="46">
        <v>4.2</v>
      </c>
      <c r="G32" s="46">
        <v>4.2</v>
      </c>
      <c r="H32" s="46">
        <v>4.2</v>
      </c>
      <c r="I32" s="19"/>
      <c r="J32" s="19"/>
      <c r="K32" s="19"/>
      <c r="L32" s="19"/>
      <c r="M32" s="19"/>
      <c r="N32" s="19"/>
    </row>
    <row r="33" spans="1:14" ht="21.95" customHeight="1">
      <c r="A33" s="10" t="s">
        <v>13</v>
      </c>
      <c r="B33" s="46">
        <v>6.6</v>
      </c>
      <c r="C33" s="46">
        <v>7.2</v>
      </c>
      <c r="D33" s="46">
        <v>7.8</v>
      </c>
      <c r="E33" s="46">
        <v>5.9</v>
      </c>
      <c r="F33" s="46">
        <v>5.9</v>
      </c>
      <c r="G33" s="46">
        <v>5.9</v>
      </c>
      <c r="H33" s="46">
        <v>5.9</v>
      </c>
      <c r="I33" s="19"/>
      <c r="J33" s="19"/>
      <c r="K33" s="19"/>
      <c r="L33" s="19"/>
      <c r="M33" s="19"/>
      <c r="N33" s="19"/>
    </row>
    <row r="34" spans="1:14" ht="21.95" customHeight="1">
      <c r="A34" s="10" t="s">
        <v>14</v>
      </c>
      <c r="B34" s="46">
        <v>6.6</v>
      </c>
      <c r="C34" s="46">
        <v>7.2</v>
      </c>
      <c r="D34" s="46">
        <v>7.8</v>
      </c>
      <c r="E34" s="46">
        <v>5.9</v>
      </c>
      <c r="F34" s="46">
        <v>5.9</v>
      </c>
      <c r="G34" s="46">
        <v>5.9</v>
      </c>
      <c r="H34" s="46">
        <v>5.9</v>
      </c>
      <c r="I34" s="19"/>
      <c r="J34" s="19"/>
      <c r="K34" s="19"/>
      <c r="L34" s="19"/>
      <c r="M34" s="19"/>
      <c r="N34" s="19"/>
    </row>
    <row r="35" spans="1:14" ht="21.95" customHeight="1">
      <c r="A35" s="10" t="s">
        <v>15</v>
      </c>
      <c r="B35" s="46">
        <v>7</v>
      </c>
      <c r="C35" s="46">
        <v>7.6</v>
      </c>
      <c r="D35" s="46">
        <v>8.3000000000000007</v>
      </c>
      <c r="E35" s="46">
        <v>6.4</v>
      </c>
      <c r="F35" s="46">
        <v>6.4</v>
      </c>
      <c r="G35" s="46">
        <v>6.4</v>
      </c>
      <c r="H35" s="46">
        <v>6.4</v>
      </c>
      <c r="I35" s="19"/>
      <c r="J35" s="19"/>
      <c r="K35" s="19"/>
      <c r="L35" s="19"/>
      <c r="M35" s="19"/>
      <c r="N35" s="19"/>
    </row>
  </sheetData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view="pageBreakPreview" zoomScale="85" zoomScaleSheetLayoutView="85" workbookViewId="0">
      <selection activeCell="H31" sqref="H31"/>
    </sheetView>
  </sheetViews>
  <sheetFormatPr defaultColWidth="5.625" defaultRowHeight="17.25" customHeight="1"/>
  <cols>
    <col min="1" max="2" width="8" style="6" customWidth="1"/>
    <col min="3" max="3" width="16.125" style="6" bestFit="1" customWidth="1"/>
    <col min="4" max="4" width="8" style="6" customWidth="1"/>
    <col min="5" max="5" width="8" style="6" bestFit="1" customWidth="1"/>
    <col min="6" max="6" width="16.125" style="6" bestFit="1" customWidth="1"/>
    <col min="7" max="7" width="8" style="6" customWidth="1"/>
    <col min="8" max="8" width="8" style="6" bestFit="1" customWidth="1"/>
    <col min="9" max="9" width="16.125" style="6" bestFit="1" customWidth="1"/>
    <col min="10" max="10" width="8" style="6" customWidth="1"/>
    <col min="11" max="11" width="8" style="6" bestFit="1" customWidth="1"/>
    <col min="12" max="12" width="16.125" style="6" bestFit="1" customWidth="1"/>
    <col min="13" max="13" width="8" style="6" customWidth="1"/>
    <col min="14" max="14" width="8" style="6" bestFit="1" customWidth="1"/>
    <col min="15" max="15" width="16.125" style="6" bestFit="1" customWidth="1"/>
    <col min="16" max="17" width="4.25" style="6" customWidth="1"/>
    <col min="18" max="16384" width="5.625" style="6"/>
  </cols>
  <sheetData>
    <row r="1" spans="1:17" ht="25.5">
      <c r="A1" s="36" t="s">
        <v>131</v>
      </c>
      <c r="B1" s="36"/>
      <c r="E1" s="36"/>
      <c r="F1" s="36"/>
      <c r="G1" s="36"/>
      <c r="H1" s="36"/>
      <c r="I1" s="36"/>
      <c r="J1" s="36"/>
      <c r="K1" s="36"/>
      <c r="L1" s="36"/>
      <c r="M1" s="36"/>
    </row>
    <row r="2" spans="1:17" ht="25.5">
      <c r="A2" s="36"/>
      <c r="B2" s="36"/>
      <c r="E2" s="36"/>
      <c r="F2" s="36"/>
      <c r="G2" s="36"/>
      <c r="H2" s="36"/>
      <c r="I2" s="36"/>
      <c r="J2" s="36"/>
      <c r="K2" s="36"/>
      <c r="L2" s="36"/>
      <c r="M2" s="36"/>
    </row>
    <row r="3" spans="1:17" s="7" customFormat="1" ht="17.25" customHeight="1">
      <c r="A3" s="110" t="s">
        <v>203</v>
      </c>
      <c r="C3" s="12"/>
      <c r="D3" s="12"/>
    </row>
    <row r="4" spans="1:17" s="2" customFormat="1" ht="27.75" thickBot="1">
      <c r="A4" s="13" t="s">
        <v>165</v>
      </c>
      <c r="B4" s="13" t="s">
        <v>164</v>
      </c>
      <c r="C4" s="24" t="s">
        <v>1</v>
      </c>
      <c r="D4" s="13" t="s">
        <v>165</v>
      </c>
      <c r="E4" s="13" t="s">
        <v>155</v>
      </c>
      <c r="F4" s="13" t="s">
        <v>1</v>
      </c>
      <c r="G4" s="13" t="s">
        <v>165</v>
      </c>
      <c r="H4" s="13" t="s">
        <v>155</v>
      </c>
      <c r="I4" s="13" t="s">
        <v>1</v>
      </c>
      <c r="J4" s="13" t="s">
        <v>165</v>
      </c>
      <c r="K4" s="13" t="s">
        <v>155</v>
      </c>
      <c r="L4" s="13" t="s">
        <v>1</v>
      </c>
      <c r="M4" s="13" t="s">
        <v>165</v>
      </c>
      <c r="N4" s="14" t="s">
        <v>155</v>
      </c>
      <c r="O4" s="13" t="s">
        <v>1</v>
      </c>
    </row>
    <row r="5" spans="1:17" ht="18.600000000000001" customHeight="1" thickTop="1">
      <c r="A5" s="63" t="s">
        <v>166</v>
      </c>
      <c r="B5" s="63">
        <v>50800</v>
      </c>
      <c r="C5" s="63" t="s">
        <v>19</v>
      </c>
      <c r="D5" s="63" t="s">
        <v>174</v>
      </c>
      <c r="E5" s="63">
        <v>50845</v>
      </c>
      <c r="F5" s="63" t="s">
        <v>127</v>
      </c>
      <c r="G5" s="63" t="s">
        <v>182</v>
      </c>
      <c r="H5" s="63">
        <v>50890</v>
      </c>
      <c r="I5" s="63" t="s">
        <v>127</v>
      </c>
      <c r="J5" s="63" t="s">
        <v>175</v>
      </c>
      <c r="K5" s="63">
        <v>50935</v>
      </c>
      <c r="L5" s="63" t="s">
        <v>18</v>
      </c>
      <c r="M5" s="63" t="s">
        <v>192</v>
      </c>
      <c r="N5" s="63">
        <v>50980</v>
      </c>
      <c r="O5" s="63" t="s">
        <v>127</v>
      </c>
      <c r="P5" s="4"/>
      <c r="Q5" s="4"/>
    </row>
    <row r="6" spans="1:17" ht="18.600000000000001" customHeight="1">
      <c r="A6" s="62" t="s">
        <v>166</v>
      </c>
      <c r="B6" s="62">
        <v>50801</v>
      </c>
      <c r="C6" s="62" t="s">
        <v>19</v>
      </c>
      <c r="D6" s="62" t="s">
        <v>177</v>
      </c>
      <c r="E6" s="62">
        <v>50846</v>
      </c>
      <c r="F6" s="62" t="s">
        <v>19</v>
      </c>
      <c r="G6" s="62" t="s">
        <v>182</v>
      </c>
      <c r="H6" s="62">
        <v>50891</v>
      </c>
      <c r="I6" s="62" t="s">
        <v>127</v>
      </c>
      <c r="J6" s="62" t="s">
        <v>171</v>
      </c>
      <c r="K6" s="62">
        <v>50936</v>
      </c>
      <c r="L6" s="62" t="s">
        <v>18</v>
      </c>
      <c r="M6" s="62" t="s">
        <v>192</v>
      </c>
      <c r="N6" s="62">
        <v>50981</v>
      </c>
      <c r="O6" s="62" t="s">
        <v>127</v>
      </c>
    </row>
    <row r="7" spans="1:17" ht="18.600000000000001" customHeight="1">
      <c r="A7" s="62" t="s">
        <v>166</v>
      </c>
      <c r="B7" s="8">
        <v>50802</v>
      </c>
      <c r="C7" s="8" t="s">
        <v>19</v>
      </c>
      <c r="D7" s="62" t="s">
        <v>177</v>
      </c>
      <c r="E7" s="8">
        <v>50847</v>
      </c>
      <c r="F7" s="8" t="s">
        <v>19</v>
      </c>
      <c r="G7" s="62" t="s">
        <v>182</v>
      </c>
      <c r="H7" s="8">
        <v>50892</v>
      </c>
      <c r="I7" s="8" t="s">
        <v>18</v>
      </c>
      <c r="J7" s="62" t="s">
        <v>175</v>
      </c>
      <c r="K7" s="8">
        <v>50937</v>
      </c>
      <c r="L7" s="8" t="s">
        <v>127</v>
      </c>
      <c r="M7" s="62" t="s">
        <v>192</v>
      </c>
      <c r="N7" s="8">
        <v>50982</v>
      </c>
      <c r="O7" s="8" t="s">
        <v>127</v>
      </c>
    </row>
    <row r="8" spans="1:17" ht="18.600000000000001" customHeight="1">
      <c r="A8" s="62" t="s">
        <v>167</v>
      </c>
      <c r="B8" s="8">
        <v>50803</v>
      </c>
      <c r="C8" s="8" t="s">
        <v>19</v>
      </c>
      <c r="D8" s="62" t="s">
        <v>177</v>
      </c>
      <c r="E8" s="8">
        <v>50848</v>
      </c>
      <c r="F8" s="8" t="s">
        <v>19</v>
      </c>
      <c r="G8" s="62" t="s">
        <v>182</v>
      </c>
      <c r="H8" s="8">
        <v>50893</v>
      </c>
      <c r="I8" s="8" t="s">
        <v>127</v>
      </c>
      <c r="J8" s="62" t="s">
        <v>183</v>
      </c>
      <c r="K8" s="8">
        <v>50938</v>
      </c>
      <c r="L8" s="8" t="s">
        <v>18</v>
      </c>
      <c r="M8" s="62" t="s">
        <v>192</v>
      </c>
      <c r="N8" s="8">
        <v>50983</v>
      </c>
      <c r="O8" s="8" t="s">
        <v>127</v>
      </c>
    </row>
    <row r="9" spans="1:17" ht="18.600000000000001" customHeight="1">
      <c r="A9" s="62" t="s">
        <v>167</v>
      </c>
      <c r="B9" s="8">
        <v>50804</v>
      </c>
      <c r="C9" s="8" t="s">
        <v>19</v>
      </c>
      <c r="D9" s="62" t="s">
        <v>177</v>
      </c>
      <c r="E9" s="8">
        <v>50849</v>
      </c>
      <c r="F9" s="8" t="s">
        <v>19</v>
      </c>
      <c r="G9" s="62" t="s">
        <v>183</v>
      </c>
      <c r="H9" s="8">
        <v>50894</v>
      </c>
      <c r="I9" s="8" t="s">
        <v>18</v>
      </c>
      <c r="J9" s="62" t="s">
        <v>188</v>
      </c>
      <c r="K9" s="8">
        <v>50939</v>
      </c>
      <c r="L9" s="8" t="s">
        <v>18</v>
      </c>
      <c r="M9" s="62" t="s">
        <v>195</v>
      </c>
      <c r="N9" s="8">
        <v>50984</v>
      </c>
      <c r="O9" s="8" t="s">
        <v>127</v>
      </c>
    </row>
    <row r="10" spans="1:17" ht="18.600000000000001" customHeight="1">
      <c r="A10" s="62" t="s">
        <v>167</v>
      </c>
      <c r="B10" s="8">
        <v>50805</v>
      </c>
      <c r="C10" s="8" t="s">
        <v>19</v>
      </c>
      <c r="D10" s="62" t="s">
        <v>177</v>
      </c>
      <c r="E10" s="8">
        <v>50850</v>
      </c>
      <c r="F10" s="8" t="s">
        <v>19</v>
      </c>
      <c r="G10" s="62" t="s">
        <v>183</v>
      </c>
      <c r="H10" s="8">
        <v>50895</v>
      </c>
      <c r="I10" s="8" t="s">
        <v>18</v>
      </c>
      <c r="J10" s="62" t="s">
        <v>186</v>
      </c>
      <c r="K10" s="8">
        <v>50940</v>
      </c>
      <c r="L10" s="8" t="s">
        <v>18</v>
      </c>
      <c r="M10" s="62" t="s">
        <v>195</v>
      </c>
      <c r="N10" s="8">
        <v>50985</v>
      </c>
      <c r="O10" s="8" t="s">
        <v>127</v>
      </c>
    </row>
    <row r="11" spans="1:17" ht="18.600000000000001" customHeight="1">
      <c r="A11" s="62" t="s">
        <v>168</v>
      </c>
      <c r="B11" s="8">
        <v>50806</v>
      </c>
      <c r="C11" s="8" t="s">
        <v>19</v>
      </c>
      <c r="D11" s="62" t="s">
        <v>177</v>
      </c>
      <c r="E11" s="8">
        <v>50851</v>
      </c>
      <c r="F11" s="8" t="s">
        <v>19</v>
      </c>
      <c r="G11" s="62" t="s">
        <v>174</v>
      </c>
      <c r="H11" s="8">
        <v>50896</v>
      </c>
      <c r="I11" s="8" t="s">
        <v>127</v>
      </c>
      <c r="J11" s="62" t="s">
        <v>188</v>
      </c>
      <c r="K11" s="8">
        <v>50941</v>
      </c>
      <c r="L11" s="8" t="s">
        <v>127</v>
      </c>
      <c r="M11" s="62" t="s">
        <v>195</v>
      </c>
      <c r="N11" s="8">
        <v>50986</v>
      </c>
      <c r="O11" s="8" t="s">
        <v>127</v>
      </c>
    </row>
    <row r="12" spans="1:17" ht="18.600000000000001" customHeight="1">
      <c r="A12" s="62" t="s">
        <v>168</v>
      </c>
      <c r="B12" s="8">
        <v>50807</v>
      </c>
      <c r="C12" s="8" t="s">
        <v>19</v>
      </c>
      <c r="D12" s="62" t="s">
        <v>177</v>
      </c>
      <c r="E12" s="8">
        <v>50852</v>
      </c>
      <c r="F12" s="8" t="s">
        <v>19</v>
      </c>
      <c r="G12" s="62" t="s">
        <v>174</v>
      </c>
      <c r="H12" s="8">
        <v>50897</v>
      </c>
      <c r="I12" s="8" t="s">
        <v>127</v>
      </c>
      <c r="J12" s="62" t="s">
        <v>182</v>
      </c>
      <c r="K12" s="8">
        <v>50942</v>
      </c>
      <c r="L12" s="8" t="s">
        <v>127</v>
      </c>
      <c r="M12" s="62" t="s">
        <v>195</v>
      </c>
      <c r="N12" s="8">
        <v>50987</v>
      </c>
      <c r="O12" s="8" t="s">
        <v>127</v>
      </c>
    </row>
    <row r="13" spans="1:17" ht="18.600000000000001" customHeight="1">
      <c r="A13" s="62" t="s">
        <v>168</v>
      </c>
      <c r="B13" s="8">
        <v>50808</v>
      </c>
      <c r="C13" s="8" t="s">
        <v>19</v>
      </c>
      <c r="D13" s="62" t="s">
        <v>177</v>
      </c>
      <c r="E13" s="8">
        <v>50853</v>
      </c>
      <c r="F13" s="8" t="s">
        <v>19</v>
      </c>
      <c r="G13" s="62" t="s">
        <v>174</v>
      </c>
      <c r="H13" s="8">
        <v>50898</v>
      </c>
      <c r="I13" s="8" t="s">
        <v>127</v>
      </c>
      <c r="J13" s="62" t="s">
        <v>182</v>
      </c>
      <c r="K13" s="8">
        <v>50943</v>
      </c>
      <c r="L13" s="8" t="s">
        <v>127</v>
      </c>
      <c r="M13" s="62" t="s">
        <v>196</v>
      </c>
      <c r="N13" s="8">
        <v>50988</v>
      </c>
      <c r="O13" s="8" t="s">
        <v>127</v>
      </c>
    </row>
    <row r="14" spans="1:17" s="2" customFormat="1" ht="18.600000000000001" customHeight="1">
      <c r="A14" s="62" t="s">
        <v>168</v>
      </c>
      <c r="B14" s="8">
        <v>50809</v>
      </c>
      <c r="C14" s="8" t="s">
        <v>19</v>
      </c>
      <c r="D14" s="62" t="s">
        <v>178</v>
      </c>
      <c r="E14" s="8">
        <v>50854</v>
      </c>
      <c r="F14" s="8" t="s">
        <v>19</v>
      </c>
      <c r="G14" s="62" t="s">
        <v>174</v>
      </c>
      <c r="H14" s="8">
        <v>50899</v>
      </c>
      <c r="I14" s="8" t="s">
        <v>127</v>
      </c>
      <c r="J14" s="62" t="s">
        <v>182</v>
      </c>
      <c r="K14" s="8">
        <v>50944</v>
      </c>
      <c r="L14" s="8" t="s">
        <v>127</v>
      </c>
      <c r="M14" s="62" t="s">
        <v>196</v>
      </c>
      <c r="N14" s="8">
        <v>50989</v>
      </c>
      <c r="O14" s="8" t="s">
        <v>127</v>
      </c>
    </row>
    <row r="15" spans="1:17" ht="18.600000000000001" customHeight="1">
      <c r="A15" s="62" t="s">
        <v>168</v>
      </c>
      <c r="B15" s="8">
        <v>50810</v>
      </c>
      <c r="C15" s="8" t="s">
        <v>19</v>
      </c>
      <c r="D15" s="62" t="s">
        <v>178</v>
      </c>
      <c r="E15" s="8">
        <v>50855</v>
      </c>
      <c r="F15" s="8" t="s">
        <v>19</v>
      </c>
      <c r="G15" s="62" t="s">
        <v>174</v>
      </c>
      <c r="H15" s="8">
        <v>50900</v>
      </c>
      <c r="I15" s="8" t="s">
        <v>127</v>
      </c>
      <c r="J15" s="62" t="s">
        <v>182</v>
      </c>
      <c r="K15" s="8">
        <v>50945</v>
      </c>
      <c r="L15" s="8" t="s">
        <v>127</v>
      </c>
      <c r="M15" s="62" t="s">
        <v>192</v>
      </c>
      <c r="N15" s="8">
        <v>50990</v>
      </c>
      <c r="O15" s="8" t="s">
        <v>127</v>
      </c>
    </row>
    <row r="16" spans="1:17" ht="18.600000000000001" customHeight="1">
      <c r="A16" s="62" t="s">
        <v>169</v>
      </c>
      <c r="B16" s="8">
        <v>50811</v>
      </c>
      <c r="C16" s="8" t="s">
        <v>127</v>
      </c>
      <c r="D16" s="62" t="s">
        <v>178</v>
      </c>
      <c r="E16" s="8">
        <v>50856</v>
      </c>
      <c r="F16" s="8" t="s">
        <v>19</v>
      </c>
      <c r="G16" s="62" t="s">
        <v>174</v>
      </c>
      <c r="H16" s="8">
        <v>50901</v>
      </c>
      <c r="I16" s="8" t="s">
        <v>127</v>
      </c>
      <c r="J16" s="62" t="s">
        <v>182</v>
      </c>
      <c r="K16" s="8">
        <v>50946</v>
      </c>
      <c r="L16" s="8" t="s">
        <v>127</v>
      </c>
      <c r="M16" s="62" t="s">
        <v>196</v>
      </c>
      <c r="N16" s="8">
        <v>50991</v>
      </c>
      <c r="O16" s="8" t="s">
        <v>127</v>
      </c>
    </row>
    <row r="17" spans="1:15" ht="18.600000000000001" customHeight="1">
      <c r="A17" s="62" t="s">
        <v>169</v>
      </c>
      <c r="B17" s="8">
        <v>50812</v>
      </c>
      <c r="C17" s="8" t="s">
        <v>127</v>
      </c>
      <c r="D17" s="62" t="s">
        <v>178</v>
      </c>
      <c r="E17" s="8">
        <v>50857</v>
      </c>
      <c r="F17" s="8" t="s">
        <v>19</v>
      </c>
      <c r="G17" s="62" t="s">
        <v>174</v>
      </c>
      <c r="H17" s="8">
        <v>50902</v>
      </c>
      <c r="I17" s="8" t="s">
        <v>127</v>
      </c>
      <c r="J17" s="62" t="s">
        <v>182</v>
      </c>
      <c r="K17" s="8">
        <v>50947</v>
      </c>
      <c r="L17" s="8" t="s">
        <v>127</v>
      </c>
      <c r="M17" s="62" t="s">
        <v>196</v>
      </c>
      <c r="N17" s="8">
        <v>50992</v>
      </c>
      <c r="O17" s="8" t="s">
        <v>127</v>
      </c>
    </row>
    <row r="18" spans="1:15" ht="18.600000000000001" customHeight="1">
      <c r="A18" s="62" t="s">
        <v>169</v>
      </c>
      <c r="B18" s="8">
        <v>50813</v>
      </c>
      <c r="C18" s="8" t="s">
        <v>127</v>
      </c>
      <c r="D18" s="62" t="s">
        <v>178</v>
      </c>
      <c r="E18" s="8">
        <v>50858</v>
      </c>
      <c r="F18" s="8" t="s">
        <v>19</v>
      </c>
      <c r="G18" s="62" t="s">
        <v>174</v>
      </c>
      <c r="H18" s="8">
        <v>50903</v>
      </c>
      <c r="I18" s="8" t="s">
        <v>127</v>
      </c>
      <c r="J18" s="62" t="s">
        <v>182</v>
      </c>
      <c r="K18" s="8">
        <v>50948</v>
      </c>
      <c r="L18" s="8" t="s">
        <v>127</v>
      </c>
      <c r="M18" s="62" t="s">
        <v>196</v>
      </c>
      <c r="N18" s="8">
        <v>50993</v>
      </c>
      <c r="O18" s="8" t="s">
        <v>127</v>
      </c>
    </row>
    <row r="19" spans="1:15" ht="18.600000000000001" customHeight="1">
      <c r="A19" s="62" t="s">
        <v>169</v>
      </c>
      <c r="B19" s="8">
        <v>50814</v>
      </c>
      <c r="C19" s="8" t="s">
        <v>127</v>
      </c>
      <c r="D19" s="62" t="s">
        <v>178</v>
      </c>
      <c r="E19" s="8">
        <v>50859</v>
      </c>
      <c r="F19" s="8" t="s">
        <v>19</v>
      </c>
      <c r="G19" s="62" t="s">
        <v>181</v>
      </c>
      <c r="H19" s="8">
        <v>50904</v>
      </c>
      <c r="I19" s="8" t="s">
        <v>127</v>
      </c>
      <c r="J19" s="62" t="s">
        <v>182</v>
      </c>
      <c r="K19" s="8">
        <v>50949</v>
      </c>
      <c r="L19" s="8" t="s">
        <v>127</v>
      </c>
      <c r="M19" s="62" t="s">
        <v>196</v>
      </c>
      <c r="N19" s="8">
        <v>50994</v>
      </c>
      <c r="O19" s="8" t="s">
        <v>127</v>
      </c>
    </row>
    <row r="20" spans="1:15" ht="18.600000000000001" customHeight="1">
      <c r="A20" s="62" t="s">
        <v>169</v>
      </c>
      <c r="B20" s="8">
        <v>50815</v>
      </c>
      <c r="C20" s="8" t="s">
        <v>127</v>
      </c>
      <c r="D20" s="62" t="s">
        <v>178</v>
      </c>
      <c r="E20" s="8">
        <v>50860</v>
      </c>
      <c r="F20" s="8" t="s">
        <v>19</v>
      </c>
      <c r="G20" s="62" t="s">
        <v>181</v>
      </c>
      <c r="H20" s="8">
        <v>50905</v>
      </c>
      <c r="I20" s="8" t="s">
        <v>127</v>
      </c>
      <c r="J20" s="62" t="s">
        <v>182</v>
      </c>
      <c r="K20" s="8">
        <v>50950</v>
      </c>
      <c r="L20" s="8" t="s">
        <v>127</v>
      </c>
      <c r="M20" s="62" t="s">
        <v>196</v>
      </c>
      <c r="N20" s="8">
        <v>50995</v>
      </c>
      <c r="O20" s="8" t="s">
        <v>127</v>
      </c>
    </row>
    <row r="21" spans="1:15" ht="18.600000000000001" customHeight="1">
      <c r="A21" s="62" t="s">
        <v>169</v>
      </c>
      <c r="B21" s="8">
        <v>50816</v>
      </c>
      <c r="C21" s="8" t="s">
        <v>127</v>
      </c>
      <c r="D21" s="62" t="s">
        <v>178</v>
      </c>
      <c r="E21" s="8">
        <v>50861</v>
      </c>
      <c r="F21" s="8" t="s">
        <v>19</v>
      </c>
      <c r="G21" s="62" t="s">
        <v>181</v>
      </c>
      <c r="H21" s="8">
        <v>50906</v>
      </c>
      <c r="I21" s="8" t="s">
        <v>127</v>
      </c>
      <c r="J21" s="62" t="s">
        <v>182</v>
      </c>
      <c r="K21" s="8">
        <v>50951</v>
      </c>
      <c r="L21" s="8" t="s">
        <v>127</v>
      </c>
      <c r="M21" s="62" t="s">
        <v>197</v>
      </c>
      <c r="N21" s="8">
        <v>50996</v>
      </c>
      <c r="O21" s="8" t="s">
        <v>127</v>
      </c>
    </row>
    <row r="22" spans="1:15" ht="18.600000000000001" customHeight="1">
      <c r="A22" s="62" t="s">
        <v>169</v>
      </c>
      <c r="B22" s="8">
        <v>50817</v>
      </c>
      <c r="C22" s="8" t="s">
        <v>127</v>
      </c>
      <c r="D22" s="62" t="s">
        <v>178</v>
      </c>
      <c r="E22" s="8">
        <v>50862</v>
      </c>
      <c r="F22" s="8" t="s">
        <v>19</v>
      </c>
      <c r="G22" s="62" t="s">
        <v>181</v>
      </c>
      <c r="H22" s="8">
        <v>50907</v>
      </c>
      <c r="I22" s="8" t="s">
        <v>127</v>
      </c>
      <c r="J22" s="62" t="s">
        <v>182</v>
      </c>
      <c r="K22" s="8">
        <v>50952</v>
      </c>
      <c r="L22" s="8" t="s">
        <v>127</v>
      </c>
      <c r="M22" s="62" t="s">
        <v>197</v>
      </c>
      <c r="N22" s="8">
        <v>50997</v>
      </c>
      <c r="O22" s="8" t="s">
        <v>19</v>
      </c>
    </row>
    <row r="23" spans="1:15" ht="18.600000000000001" customHeight="1">
      <c r="A23" s="62" t="s">
        <v>169</v>
      </c>
      <c r="B23" s="8">
        <v>50818</v>
      </c>
      <c r="C23" s="8" t="s">
        <v>127</v>
      </c>
      <c r="D23" s="62" t="s">
        <v>178</v>
      </c>
      <c r="E23" s="8">
        <v>50863</v>
      </c>
      <c r="F23" s="8" t="s">
        <v>19</v>
      </c>
      <c r="G23" s="62" t="s">
        <v>181</v>
      </c>
      <c r="H23" s="8">
        <v>50908</v>
      </c>
      <c r="I23" s="8" t="s">
        <v>127</v>
      </c>
      <c r="J23" s="62" t="s">
        <v>182</v>
      </c>
      <c r="K23" s="8">
        <v>50953</v>
      </c>
      <c r="L23" s="8" t="s">
        <v>127</v>
      </c>
      <c r="M23" s="62" t="s">
        <v>197</v>
      </c>
      <c r="N23" s="8">
        <v>50998</v>
      </c>
      <c r="O23" s="8" t="s">
        <v>19</v>
      </c>
    </row>
    <row r="24" spans="1:15" ht="18.600000000000001" customHeight="1">
      <c r="A24" s="62" t="s">
        <v>170</v>
      </c>
      <c r="B24" s="8">
        <v>50819</v>
      </c>
      <c r="C24" s="8" t="s">
        <v>127</v>
      </c>
      <c r="D24" s="62" t="s">
        <v>178</v>
      </c>
      <c r="E24" s="8">
        <v>50864</v>
      </c>
      <c r="F24" s="8" t="s">
        <v>19</v>
      </c>
      <c r="G24" s="62" t="s">
        <v>181</v>
      </c>
      <c r="H24" s="8">
        <v>50909</v>
      </c>
      <c r="I24" s="8" t="s">
        <v>127</v>
      </c>
      <c r="J24" s="62" t="s">
        <v>183</v>
      </c>
      <c r="K24" s="8">
        <v>50954</v>
      </c>
      <c r="L24" s="8" t="s">
        <v>127</v>
      </c>
      <c r="M24" s="62" t="s">
        <v>197</v>
      </c>
      <c r="N24" s="8">
        <v>50999</v>
      </c>
      <c r="O24" s="8" t="s">
        <v>19</v>
      </c>
    </row>
    <row r="25" spans="1:15" ht="18.600000000000001" customHeight="1">
      <c r="A25" s="62" t="s">
        <v>170</v>
      </c>
      <c r="B25" s="8">
        <v>50820</v>
      </c>
      <c r="C25" s="8" t="s">
        <v>18</v>
      </c>
      <c r="D25" s="62" t="s">
        <v>178</v>
      </c>
      <c r="E25" s="8">
        <v>50865</v>
      </c>
      <c r="F25" s="8" t="s">
        <v>19</v>
      </c>
      <c r="G25" s="62" t="s">
        <v>181</v>
      </c>
      <c r="H25" s="8">
        <v>50910</v>
      </c>
      <c r="I25" s="8" t="s">
        <v>127</v>
      </c>
      <c r="J25" s="62" t="s">
        <v>183</v>
      </c>
      <c r="K25" s="8">
        <v>50955</v>
      </c>
      <c r="L25" s="8" t="s">
        <v>18</v>
      </c>
      <c r="M25" s="62" t="s">
        <v>194</v>
      </c>
      <c r="N25" s="8">
        <v>51000</v>
      </c>
      <c r="O25" s="8" t="s">
        <v>127</v>
      </c>
    </row>
    <row r="26" spans="1:15" ht="18.600000000000001" customHeight="1">
      <c r="A26" s="62" t="s">
        <v>169</v>
      </c>
      <c r="B26" s="8">
        <v>50821</v>
      </c>
      <c r="C26" s="8" t="s">
        <v>127</v>
      </c>
      <c r="D26" s="62" t="s">
        <v>178</v>
      </c>
      <c r="E26" s="8">
        <v>50866</v>
      </c>
      <c r="F26" s="8" t="s">
        <v>19</v>
      </c>
      <c r="G26" s="62" t="s">
        <v>181</v>
      </c>
      <c r="H26" s="8">
        <v>50911</v>
      </c>
      <c r="I26" s="8" t="s">
        <v>127</v>
      </c>
      <c r="J26" s="62" t="s">
        <v>183</v>
      </c>
      <c r="K26" s="8">
        <v>50956</v>
      </c>
      <c r="L26" s="8" t="s">
        <v>18</v>
      </c>
      <c r="M26" s="62" t="s">
        <v>198</v>
      </c>
      <c r="N26" s="8">
        <v>51001</v>
      </c>
      <c r="O26" s="8" t="s">
        <v>127</v>
      </c>
    </row>
    <row r="27" spans="1:15" ht="18.600000000000001" customHeight="1">
      <c r="A27" s="62" t="s">
        <v>169</v>
      </c>
      <c r="B27" s="8">
        <v>50822</v>
      </c>
      <c r="C27" s="8" t="s">
        <v>127</v>
      </c>
      <c r="D27" s="62" t="s">
        <v>178</v>
      </c>
      <c r="E27" s="8">
        <v>50867</v>
      </c>
      <c r="F27" s="8" t="s">
        <v>19</v>
      </c>
      <c r="G27" s="62" t="s">
        <v>181</v>
      </c>
      <c r="H27" s="8">
        <v>50912</v>
      </c>
      <c r="I27" s="8" t="s">
        <v>127</v>
      </c>
      <c r="J27" s="62" t="s">
        <v>183</v>
      </c>
      <c r="K27" s="8">
        <v>50957</v>
      </c>
      <c r="L27" s="8" t="s">
        <v>18</v>
      </c>
      <c r="M27" s="62" t="s">
        <v>196</v>
      </c>
      <c r="N27" s="8">
        <v>51002</v>
      </c>
      <c r="O27" s="8" t="s">
        <v>127</v>
      </c>
    </row>
    <row r="28" spans="1:15" ht="18.600000000000001" customHeight="1">
      <c r="A28" s="62" t="s">
        <v>169</v>
      </c>
      <c r="B28" s="8">
        <v>50823</v>
      </c>
      <c r="C28" s="8" t="s">
        <v>127</v>
      </c>
      <c r="D28" s="62" t="s">
        <v>178</v>
      </c>
      <c r="E28" s="8">
        <v>50868</v>
      </c>
      <c r="F28" s="8" t="s">
        <v>19</v>
      </c>
      <c r="G28" s="62" t="s">
        <v>176</v>
      </c>
      <c r="H28" s="8">
        <v>50913</v>
      </c>
      <c r="I28" s="8" t="s">
        <v>127</v>
      </c>
      <c r="J28" s="62" t="s">
        <v>183</v>
      </c>
      <c r="K28" s="8">
        <v>50958</v>
      </c>
      <c r="L28" s="8" t="s">
        <v>18</v>
      </c>
      <c r="M28" s="62" t="s">
        <v>196</v>
      </c>
      <c r="N28" s="8">
        <v>51003</v>
      </c>
      <c r="O28" s="8" t="s">
        <v>127</v>
      </c>
    </row>
    <row r="29" spans="1:15" ht="18.600000000000001" customHeight="1">
      <c r="A29" s="62" t="s">
        <v>171</v>
      </c>
      <c r="B29" s="8">
        <v>50824</v>
      </c>
      <c r="C29" s="8" t="s">
        <v>18</v>
      </c>
      <c r="D29" s="62" t="s">
        <v>178</v>
      </c>
      <c r="E29" s="8">
        <v>50869</v>
      </c>
      <c r="F29" s="8" t="s">
        <v>19</v>
      </c>
      <c r="G29" s="62" t="s">
        <v>176</v>
      </c>
      <c r="H29" s="8">
        <v>50914</v>
      </c>
      <c r="I29" s="8" t="s">
        <v>127</v>
      </c>
      <c r="J29" s="62" t="s">
        <v>183</v>
      </c>
      <c r="K29" s="8">
        <v>50959</v>
      </c>
      <c r="L29" s="8" t="s">
        <v>18</v>
      </c>
      <c r="M29" s="62" t="s">
        <v>196</v>
      </c>
      <c r="N29" s="8">
        <v>51004</v>
      </c>
      <c r="O29" s="8" t="s">
        <v>127</v>
      </c>
    </row>
    <row r="30" spans="1:15" ht="18.600000000000001" customHeight="1">
      <c r="A30" s="62" t="s">
        <v>171</v>
      </c>
      <c r="B30" s="8">
        <v>50825</v>
      </c>
      <c r="C30" s="8" t="s">
        <v>18</v>
      </c>
      <c r="D30" s="62" t="s">
        <v>178</v>
      </c>
      <c r="E30" s="8">
        <v>50870</v>
      </c>
      <c r="F30" s="8" t="s">
        <v>19</v>
      </c>
      <c r="G30" s="62" t="s">
        <v>176</v>
      </c>
      <c r="H30" s="8">
        <v>50915</v>
      </c>
      <c r="I30" s="8" t="s">
        <v>18</v>
      </c>
      <c r="J30" s="62" t="s">
        <v>183</v>
      </c>
      <c r="K30" s="8">
        <v>50960</v>
      </c>
      <c r="L30" s="8" t="s">
        <v>18</v>
      </c>
      <c r="M30" s="62" t="s">
        <v>197</v>
      </c>
      <c r="N30" s="8">
        <v>51005</v>
      </c>
      <c r="O30" s="8" t="s">
        <v>19</v>
      </c>
    </row>
    <row r="31" spans="1:15" ht="18.600000000000001" customHeight="1">
      <c r="A31" s="62" t="s">
        <v>171</v>
      </c>
      <c r="B31" s="8">
        <v>50826</v>
      </c>
      <c r="C31" s="8" t="s">
        <v>18</v>
      </c>
      <c r="D31" s="62" t="s">
        <v>178</v>
      </c>
      <c r="E31" s="8">
        <v>50871</v>
      </c>
      <c r="F31" s="8" t="s">
        <v>19</v>
      </c>
      <c r="G31" s="62" t="s">
        <v>184</v>
      </c>
      <c r="H31" s="8">
        <v>50916</v>
      </c>
      <c r="I31" s="8" t="s">
        <v>18</v>
      </c>
      <c r="J31" s="62" t="s">
        <v>183</v>
      </c>
      <c r="K31" s="8">
        <v>50961</v>
      </c>
      <c r="L31" s="8" t="s">
        <v>18</v>
      </c>
      <c r="M31" s="62" t="s">
        <v>199</v>
      </c>
      <c r="N31" s="8">
        <v>51006</v>
      </c>
      <c r="O31" s="8" t="s">
        <v>127</v>
      </c>
    </row>
    <row r="32" spans="1:15" ht="18.600000000000001" customHeight="1">
      <c r="A32" s="62" t="s">
        <v>172</v>
      </c>
      <c r="B32" s="8">
        <v>50827</v>
      </c>
      <c r="C32" s="8" t="s">
        <v>18</v>
      </c>
      <c r="D32" s="62" t="s">
        <v>179</v>
      </c>
      <c r="E32" s="8">
        <v>50872</v>
      </c>
      <c r="F32" s="8" t="s">
        <v>19</v>
      </c>
      <c r="G32" s="62" t="s">
        <v>185</v>
      </c>
      <c r="H32" s="8">
        <v>50917</v>
      </c>
      <c r="I32" s="8" t="s">
        <v>127</v>
      </c>
      <c r="J32" s="62" t="s">
        <v>183</v>
      </c>
      <c r="K32" s="8">
        <v>50962</v>
      </c>
      <c r="L32" s="8" t="s">
        <v>18</v>
      </c>
      <c r="M32" s="62" t="s">
        <v>193</v>
      </c>
      <c r="N32" s="8">
        <v>51007</v>
      </c>
      <c r="O32" s="8" t="s">
        <v>127</v>
      </c>
    </row>
    <row r="33" spans="1:15" ht="18.600000000000001" customHeight="1">
      <c r="A33" s="62" t="s">
        <v>172</v>
      </c>
      <c r="B33" s="8">
        <v>50828</v>
      </c>
      <c r="C33" s="8" t="s">
        <v>18</v>
      </c>
      <c r="D33" s="62" t="s">
        <v>179</v>
      </c>
      <c r="E33" s="8">
        <v>50873</v>
      </c>
      <c r="F33" s="8" t="s">
        <v>19</v>
      </c>
      <c r="G33" s="62" t="s">
        <v>186</v>
      </c>
      <c r="H33" s="8">
        <v>50918</v>
      </c>
      <c r="I33" s="8" t="s">
        <v>127</v>
      </c>
      <c r="J33" s="62" t="s">
        <v>189</v>
      </c>
      <c r="K33" s="8">
        <v>50963</v>
      </c>
      <c r="L33" s="8" t="s">
        <v>18</v>
      </c>
      <c r="M33" s="62" t="s">
        <v>198</v>
      </c>
      <c r="N33" s="8">
        <v>51008</v>
      </c>
      <c r="O33" s="8" t="s">
        <v>127</v>
      </c>
    </row>
    <row r="34" spans="1:15" ht="18.600000000000001" customHeight="1">
      <c r="A34" s="62" t="s">
        <v>173</v>
      </c>
      <c r="B34" s="8">
        <v>50829</v>
      </c>
      <c r="C34" s="8" t="s">
        <v>18</v>
      </c>
      <c r="D34" s="62" t="s">
        <v>179</v>
      </c>
      <c r="E34" s="8">
        <v>50874</v>
      </c>
      <c r="F34" s="8" t="s">
        <v>19</v>
      </c>
      <c r="G34" s="62" t="s">
        <v>186</v>
      </c>
      <c r="H34" s="8">
        <v>50919</v>
      </c>
      <c r="I34" s="8" t="s">
        <v>127</v>
      </c>
      <c r="J34" s="62" t="s">
        <v>189</v>
      </c>
      <c r="K34" s="8">
        <v>50964</v>
      </c>
      <c r="L34" s="8" t="s">
        <v>127</v>
      </c>
      <c r="M34" s="62" t="s">
        <v>200</v>
      </c>
      <c r="N34" s="8">
        <v>51009</v>
      </c>
      <c r="O34" s="8" t="s">
        <v>127</v>
      </c>
    </row>
    <row r="35" spans="1:15" ht="18.600000000000001" customHeight="1">
      <c r="A35" s="62" t="s">
        <v>174</v>
      </c>
      <c r="B35" s="8">
        <v>50830</v>
      </c>
      <c r="C35" s="8" t="s">
        <v>127</v>
      </c>
      <c r="D35" s="62" t="s">
        <v>179</v>
      </c>
      <c r="E35" s="8">
        <v>50875</v>
      </c>
      <c r="F35" s="8" t="s">
        <v>19</v>
      </c>
      <c r="G35" s="62" t="s">
        <v>184</v>
      </c>
      <c r="H35" s="8">
        <v>50920</v>
      </c>
      <c r="I35" s="8" t="s">
        <v>18</v>
      </c>
      <c r="J35" s="62" t="s">
        <v>189</v>
      </c>
      <c r="K35" s="8">
        <v>50965</v>
      </c>
      <c r="L35" s="8" t="s">
        <v>18</v>
      </c>
      <c r="M35" s="62" t="s">
        <v>200</v>
      </c>
      <c r="N35" s="8">
        <v>51010</v>
      </c>
      <c r="O35" s="8" t="s">
        <v>19</v>
      </c>
    </row>
    <row r="36" spans="1:15" ht="18.600000000000001" customHeight="1">
      <c r="A36" s="62" t="s">
        <v>174</v>
      </c>
      <c r="B36" s="8">
        <v>50831</v>
      </c>
      <c r="C36" s="8" t="s">
        <v>127</v>
      </c>
      <c r="D36" s="62" t="s">
        <v>179</v>
      </c>
      <c r="E36" s="8">
        <v>50876</v>
      </c>
      <c r="F36" s="8" t="s">
        <v>19</v>
      </c>
      <c r="G36" s="62" t="s">
        <v>187</v>
      </c>
      <c r="H36" s="8">
        <v>50921</v>
      </c>
      <c r="I36" s="8" t="s">
        <v>18</v>
      </c>
      <c r="J36" s="62" t="s">
        <v>180</v>
      </c>
      <c r="K36" s="8">
        <v>50966</v>
      </c>
      <c r="L36" s="8" t="s">
        <v>127</v>
      </c>
      <c r="M36" s="62" t="s">
        <v>198</v>
      </c>
      <c r="N36" s="8">
        <v>51011</v>
      </c>
      <c r="O36" s="8" t="s">
        <v>18</v>
      </c>
    </row>
    <row r="37" spans="1:15" ht="18.600000000000001" customHeight="1">
      <c r="A37" s="62" t="s">
        <v>174</v>
      </c>
      <c r="B37" s="8">
        <v>50832</v>
      </c>
      <c r="C37" s="8" t="s">
        <v>127</v>
      </c>
      <c r="D37" s="62" t="s">
        <v>180</v>
      </c>
      <c r="E37" s="8">
        <v>50877</v>
      </c>
      <c r="F37" s="8" t="s">
        <v>127</v>
      </c>
      <c r="G37" s="62" t="s">
        <v>187</v>
      </c>
      <c r="H37" s="8">
        <v>50922</v>
      </c>
      <c r="I37" s="8" t="s">
        <v>127</v>
      </c>
      <c r="J37" s="62" t="s">
        <v>190</v>
      </c>
      <c r="K37" s="8">
        <v>50967</v>
      </c>
      <c r="L37" s="8" t="s">
        <v>127</v>
      </c>
      <c r="M37" s="62" t="s">
        <v>197</v>
      </c>
      <c r="N37" s="8">
        <v>51012</v>
      </c>
      <c r="O37" s="8" t="s">
        <v>19</v>
      </c>
    </row>
    <row r="38" spans="1:15" ht="18.600000000000001" customHeight="1">
      <c r="A38" s="62" t="s">
        <v>170</v>
      </c>
      <c r="B38" s="8">
        <v>50833</v>
      </c>
      <c r="C38" s="8" t="s">
        <v>18</v>
      </c>
      <c r="D38" s="62" t="s">
        <v>180</v>
      </c>
      <c r="E38" s="8">
        <v>50878</v>
      </c>
      <c r="F38" s="8" t="s">
        <v>127</v>
      </c>
      <c r="G38" s="62" t="s">
        <v>175</v>
      </c>
      <c r="H38" s="8">
        <v>50923</v>
      </c>
      <c r="I38" s="8" t="s">
        <v>18</v>
      </c>
      <c r="J38" s="62" t="s">
        <v>180</v>
      </c>
      <c r="K38" s="8">
        <v>50968</v>
      </c>
      <c r="L38" s="8" t="s">
        <v>127</v>
      </c>
      <c r="M38" s="62" t="s">
        <v>201</v>
      </c>
      <c r="N38" s="8">
        <v>51013</v>
      </c>
      <c r="O38" s="8" t="s">
        <v>19</v>
      </c>
    </row>
    <row r="39" spans="1:15" ht="18.600000000000001" customHeight="1">
      <c r="A39" s="62" t="s">
        <v>170</v>
      </c>
      <c r="B39" s="8">
        <v>50834</v>
      </c>
      <c r="C39" s="8" t="s">
        <v>127</v>
      </c>
      <c r="D39" s="62" t="s">
        <v>180</v>
      </c>
      <c r="E39" s="8">
        <v>50879</v>
      </c>
      <c r="F39" s="8" t="s">
        <v>127</v>
      </c>
      <c r="G39" s="62" t="s">
        <v>187</v>
      </c>
      <c r="H39" s="8">
        <v>50924</v>
      </c>
      <c r="I39" s="8" t="s">
        <v>18</v>
      </c>
      <c r="J39" s="62" t="s">
        <v>180</v>
      </c>
      <c r="K39" s="8">
        <v>50969</v>
      </c>
      <c r="L39" s="8" t="s">
        <v>127</v>
      </c>
      <c r="M39" s="62" t="s">
        <v>201</v>
      </c>
      <c r="N39" s="8">
        <v>51014</v>
      </c>
      <c r="O39" s="8" t="s">
        <v>19</v>
      </c>
    </row>
    <row r="40" spans="1:15" ht="18.600000000000001" customHeight="1">
      <c r="A40" s="62" t="s">
        <v>170</v>
      </c>
      <c r="B40" s="8">
        <v>50835</v>
      </c>
      <c r="C40" s="8" t="s">
        <v>127</v>
      </c>
      <c r="D40" s="62" t="s">
        <v>174</v>
      </c>
      <c r="E40" s="8">
        <v>50880</v>
      </c>
      <c r="F40" s="8" t="s">
        <v>127</v>
      </c>
      <c r="G40" s="62" t="s">
        <v>187</v>
      </c>
      <c r="H40" s="8">
        <v>50925</v>
      </c>
      <c r="I40" s="8" t="s">
        <v>18</v>
      </c>
      <c r="J40" s="62" t="s">
        <v>191</v>
      </c>
      <c r="K40" s="8">
        <v>50970</v>
      </c>
      <c r="L40" s="8" t="s">
        <v>127</v>
      </c>
      <c r="M40" s="62" t="s">
        <v>201</v>
      </c>
      <c r="N40" s="8">
        <v>51015</v>
      </c>
      <c r="O40" s="8" t="s">
        <v>19</v>
      </c>
    </row>
    <row r="41" spans="1:15" ht="18.600000000000001" customHeight="1">
      <c r="A41" s="62" t="s">
        <v>170</v>
      </c>
      <c r="B41" s="8">
        <v>50836</v>
      </c>
      <c r="C41" s="8" t="s">
        <v>127</v>
      </c>
      <c r="D41" s="62" t="s">
        <v>174</v>
      </c>
      <c r="E41" s="8">
        <v>50881</v>
      </c>
      <c r="F41" s="8" t="s">
        <v>127</v>
      </c>
      <c r="G41" s="62" t="s">
        <v>186</v>
      </c>
      <c r="H41" s="8">
        <v>50926</v>
      </c>
      <c r="I41" s="8" t="s">
        <v>18</v>
      </c>
      <c r="J41" s="62" t="s">
        <v>192</v>
      </c>
      <c r="K41" s="8">
        <v>50971</v>
      </c>
      <c r="L41" s="8" t="s">
        <v>127</v>
      </c>
      <c r="M41" s="62" t="s">
        <v>201</v>
      </c>
      <c r="N41" s="8">
        <v>51016</v>
      </c>
      <c r="O41" s="8" t="s">
        <v>19</v>
      </c>
    </row>
    <row r="42" spans="1:15" ht="18.600000000000001" customHeight="1">
      <c r="A42" s="62" t="s">
        <v>170</v>
      </c>
      <c r="B42" s="8">
        <v>50837</v>
      </c>
      <c r="C42" s="8" t="s">
        <v>18</v>
      </c>
      <c r="D42" s="62" t="s">
        <v>174</v>
      </c>
      <c r="E42" s="8">
        <v>50882</v>
      </c>
      <c r="F42" s="8" t="s">
        <v>127</v>
      </c>
      <c r="G42" s="62" t="s">
        <v>186</v>
      </c>
      <c r="H42" s="8">
        <v>50927</v>
      </c>
      <c r="I42" s="8" t="s">
        <v>18</v>
      </c>
      <c r="J42" s="62" t="s">
        <v>193</v>
      </c>
      <c r="K42" s="8">
        <v>50972</v>
      </c>
      <c r="L42" s="8" t="s">
        <v>127</v>
      </c>
      <c r="M42" s="62" t="s">
        <v>201</v>
      </c>
      <c r="N42" s="8">
        <v>51017</v>
      </c>
      <c r="O42" s="8" t="s">
        <v>19</v>
      </c>
    </row>
    <row r="43" spans="1:15" ht="18.600000000000001" customHeight="1">
      <c r="A43" s="62" t="s">
        <v>170</v>
      </c>
      <c r="B43" s="8">
        <v>50838</v>
      </c>
      <c r="C43" s="8" t="s">
        <v>18</v>
      </c>
      <c r="D43" s="62" t="s">
        <v>181</v>
      </c>
      <c r="E43" s="8">
        <v>50883</v>
      </c>
      <c r="F43" s="8" t="s">
        <v>127</v>
      </c>
      <c r="G43" s="62" t="s">
        <v>175</v>
      </c>
      <c r="H43" s="8">
        <v>50928</v>
      </c>
      <c r="I43" s="8" t="s">
        <v>18</v>
      </c>
      <c r="J43" s="62" t="s">
        <v>193</v>
      </c>
      <c r="K43" s="8">
        <v>50973</v>
      </c>
      <c r="L43" s="8" t="s">
        <v>127</v>
      </c>
      <c r="M43" s="62" t="s">
        <v>201</v>
      </c>
      <c r="N43" s="8">
        <v>51018</v>
      </c>
      <c r="O43" s="8" t="s">
        <v>19</v>
      </c>
    </row>
    <row r="44" spans="1:15" ht="18.600000000000001" customHeight="1">
      <c r="A44" s="62" t="s">
        <v>170</v>
      </c>
      <c r="B44" s="8">
        <v>50839</v>
      </c>
      <c r="C44" s="8" t="s">
        <v>18</v>
      </c>
      <c r="D44" s="62" t="s">
        <v>181</v>
      </c>
      <c r="E44" s="8">
        <v>50884</v>
      </c>
      <c r="F44" s="8" t="s">
        <v>127</v>
      </c>
      <c r="G44" s="62" t="s">
        <v>175</v>
      </c>
      <c r="H44" s="8">
        <v>50929</v>
      </c>
      <c r="I44" s="8" t="s">
        <v>18</v>
      </c>
      <c r="J44" s="62" t="s">
        <v>194</v>
      </c>
      <c r="K44" s="8">
        <v>50974</v>
      </c>
      <c r="L44" s="8" t="s">
        <v>127</v>
      </c>
      <c r="M44" s="62" t="s">
        <v>201</v>
      </c>
      <c r="N44" s="8">
        <v>51019</v>
      </c>
      <c r="O44" s="8" t="s">
        <v>19</v>
      </c>
    </row>
    <row r="45" spans="1:15" ht="18.600000000000001" customHeight="1">
      <c r="A45" s="62" t="s">
        <v>170</v>
      </c>
      <c r="B45" s="8">
        <v>50840</v>
      </c>
      <c r="C45" s="8" t="s">
        <v>18</v>
      </c>
      <c r="D45" s="62" t="s">
        <v>182</v>
      </c>
      <c r="E45" s="8">
        <v>50885</v>
      </c>
      <c r="F45" s="8" t="s">
        <v>127</v>
      </c>
      <c r="G45" s="62" t="s">
        <v>170</v>
      </c>
      <c r="H45" s="8">
        <v>50930</v>
      </c>
      <c r="I45" s="8" t="s">
        <v>18</v>
      </c>
      <c r="J45" s="62" t="s">
        <v>192</v>
      </c>
      <c r="K45" s="8">
        <v>50975</v>
      </c>
      <c r="L45" s="8" t="s">
        <v>127</v>
      </c>
      <c r="M45" s="62" t="s">
        <v>202</v>
      </c>
      <c r="N45" s="8">
        <v>51020</v>
      </c>
      <c r="O45" s="8" t="s">
        <v>19</v>
      </c>
    </row>
    <row r="46" spans="1:15" ht="18.600000000000001" customHeight="1">
      <c r="A46" s="62" t="s">
        <v>175</v>
      </c>
      <c r="B46" s="8">
        <v>50841</v>
      </c>
      <c r="C46" s="8" t="s">
        <v>18</v>
      </c>
      <c r="D46" s="62" t="s">
        <v>182</v>
      </c>
      <c r="E46" s="8">
        <v>50886</v>
      </c>
      <c r="F46" s="8" t="s">
        <v>18</v>
      </c>
      <c r="G46" s="62" t="s">
        <v>170</v>
      </c>
      <c r="H46" s="8">
        <v>50931</v>
      </c>
      <c r="I46" s="8" t="s">
        <v>18</v>
      </c>
      <c r="J46" s="62" t="s">
        <v>192</v>
      </c>
      <c r="K46" s="8">
        <v>50976</v>
      </c>
      <c r="L46" s="8" t="s">
        <v>127</v>
      </c>
      <c r="M46" s="62" t="s">
        <v>196</v>
      </c>
      <c r="N46" s="8">
        <v>51021</v>
      </c>
      <c r="O46" s="8" t="s">
        <v>19</v>
      </c>
    </row>
    <row r="47" spans="1:15" ht="18.600000000000001" customHeight="1">
      <c r="A47" s="62" t="s">
        <v>176</v>
      </c>
      <c r="B47" s="8">
        <v>50842</v>
      </c>
      <c r="C47" s="8" t="s">
        <v>127</v>
      </c>
      <c r="D47" s="62" t="s">
        <v>180</v>
      </c>
      <c r="E47" s="8">
        <v>50887</v>
      </c>
      <c r="F47" s="8" t="s">
        <v>127</v>
      </c>
      <c r="G47" s="62" t="s">
        <v>171</v>
      </c>
      <c r="H47" s="8">
        <v>50932</v>
      </c>
      <c r="I47" s="8" t="s">
        <v>18</v>
      </c>
      <c r="J47" s="62" t="s">
        <v>192</v>
      </c>
      <c r="K47" s="8">
        <v>50977</v>
      </c>
      <c r="L47" s="8" t="s">
        <v>127</v>
      </c>
      <c r="M47" s="62"/>
      <c r="N47" s="8"/>
      <c r="O47" s="8"/>
    </row>
    <row r="48" spans="1:15" ht="18.600000000000001" customHeight="1">
      <c r="A48" s="62" t="s">
        <v>176</v>
      </c>
      <c r="B48" s="8">
        <v>50843</v>
      </c>
      <c r="C48" s="8" t="s">
        <v>127</v>
      </c>
      <c r="D48" s="62" t="s">
        <v>180</v>
      </c>
      <c r="E48" s="8">
        <v>50888</v>
      </c>
      <c r="F48" s="8" t="s">
        <v>127</v>
      </c>
      <c r="G48" s="62" t="s">
        <v>175</v>
      </c>
      <c r="H48" s="8">
        <v>50933</v>
      </c>
      <c r="I48" s="8" t="s">
        <v>18</v>
      </c>
      <c r="J48" s="62" t="s">
        <v>192</v>
      </c>
      <c r="K48" s="8">
        <v>50978</v>
      </c>
      <c r="L48" s="8" t="s">
        <v>127</v>
      </c>
      <c r="M48" s="62"/>
      <c r="N48" s="8"/>
      <c r="O48" s="8"/>
    </row>
    <row r="49" spans="1:15" ht="18.600000000000001" customHeight="1">
      <c r="A49" s="62" t="s">
        <v>170</v>
      </c>
      <c r="B49" s="8">
        <v>50844</v>
      </c>
      <c r="C49" s="8" t="s">
        <v>18</v>
      </c>
      <c r="D49" s="62" t="s">
        <v>182</v>
      </c>
      <c r="E49" s="8">
        <v>50889</v>
      </c>
      <c r="F49" s="8" t="s">
        <v>127</v>
      </c>
      <c r="G49" s="62" t="s">
        <v>175</v>
      </c>
      <c r="H49" s="8">
        <v>50934</v>
      </c>
      <c r="I49" s="8" t="s">
        <v>18</v>
      </c>
      <c r="J49" s="62" t="s">
        <v>195</v>
      </c>
      <c r="K49" s="8">
        <v>50979</v>
      </c>
      <c r="L49" s="8" t="s">
        <v>127</v>
      </c>
      <c r="M49" s="62"/>
      <c r="N49" s="8"/>
      <c r="O49" s="8"/>
    </row>
    <row r="50" spans="1:15" ht="18.600000000000001" customHeight="1">
      <c r="L50" s="65"/>
      <c r="M50" s="65"/>
      <c r="N50" s="65"/>
    </row>
    <row r="51" spans="1:15" ht="18.600000000000001" customHeight="1">
      <c r="L51" s="65"/>
      <c r="M51" s="65"/>
      <c r="N51" s="65"/>
    </row>
    <row r="52" spans="1:15" ht="18.600000000000001" customHeight="1">
      <c r="L52" s="65"/>
      <c r="M52" s="65"/>
      <c r="N52" s="65"/>
    </row>
    <row r="53" spans="1:15" ht="18.600000000000001" customHeight="1">
      <c r="L53" s="65"/>
      <c r="M53" s="65"/>
      <c r="N53" s="65"/>
    </row>
    <row r="54" spans="1:15" ht="18.600000000000001" customHeight="1">
      <c r="L54" s="65"/>
      <c r="M54" s="65"/>
      <c r="N54" s="65"/>
    </row>
    <row r="55" spans="1:15" ht="18.600000000000001" customHeight="1">
      <c r="L55" s="65"/>
      <c r="M55" s="65"/>
      <c r="N55" s="65"/>
    </row>
    <row r="56" spans="1:15" ht="18.600000000000001" customHeight="1">
      <c r="L56" s="65"/>
      <c r="M56" s="65"/>
      <c r="N56" s="65"/>
    </row>
    <row r="57" spans="1:15" ht="18.600000000000001" customHeight="1">
      <c r="L57" s="65"/>
      <c r="M57" s="65"/>
      <c r="N57" s="65"/>
    </row>
    <row r="58" spans="1:15" ht="18.600000000000001" customHeight="1">
      <c r="L58" s="65"/>
      <c r="M58" s="65"/>
      <c r="N58" s="65"/>
    </row>
    <row r="59" spans="1:15" ht="18.600000000000001" customHeight="1">
      <c r="L59" s="65"/>
      <c r="M59" s="65"/>
      <c r="N59" s="65"/>
    </row>
    <row r="60" spans="1:15" ht="18.600000000000001" customHeight="1">
      <c r="L60" s="65"/>
      <c r="M60" s="65"/>
      <c r="N60" s="65"/>
    </row>
    <row r="61" spans="1:15" ht="18.600000000000001" customHeight="1">
      <c r="L61" s="65"/>
      <c r="M61" s="65"/>
      <c r="N61" s="65"/>
    </row>
    <row r="62" spans="1:15" ht="18.600000000000001" customHeight="1">
      <c r="L62" s="65"/>
      <c r="M62" s="65"/>
      <c r="N62" s="65"/>
    </row>
    <row r="63" spans="1:15" ht="18.600000000000001" customHeight="1">
      <c r="L63" s="65"/>
      <c r="M63" s="65"/>
      <c r="N63" s="65"/>
    </row>
    <row r="64" spans="1:15" ht="18.600000000000001" customHeight="1">
      <c r="L64" s="65"/>
      <c r="M64" s="65"/>
      <c r="N64" s="65"/>
    </row>
    <row r="65" spans="12:14" ht="18.600000000000001" customHeight="1">
      <c r="L65" s="65"/>
      <c r="M65" s="65"/>
      <c r="N65" s="65"/>
    </row>
    <row r="66" spans="12:14" ht="18.600000000000001" customHeight="1">
      <c r="L66" s="65"/>
      <c r="M66" s="65"/>
      <c r="N66" s="65"/>
    </row>
    <row r="67" spans="12:14" ht="18.600000000000001" customHeight="1">
      <c r="L67" s="65"/>
      <c r="M67" s="65"/>
      <c r="N67" s="65"/>
    </row>
    <row r="68" spans="12:14" ht="18.600000000000001" customHeight="1">
      <c r="L68" s="65"/>
      <c r="M68" s="65"/>
      <c r="N68" s="65"/>
    </row>
    <row r="69" spans="12:14" ht="18.600000000000001" customHeight="1">
      <c r="L69" s="65"/>
      <c r="M69" s="65"/>
      <c r="N69" s="65"/>
    </row>
    <row r="70" spans="12:14" ht="18.600000000000001" customHeight="1">
      <c r="L70" s="65"/>
      <c r="M70" s="65"/>
      <c r="N70" s="65"/>
    </row>
    <row r="71" spans="12:14" ht="18.600000000000001" customHeight="1">
      <c r="L71" s="65"/>
      <c r="M71" s="65"/>
      <c r="N71" s="65"/>
    </row>
    <row r="72" spans="12:14" ht="18.600000000000001" customHeight="1">
      <c r="L72" s="65"/>
      <c r="M72" s="65"/>
      <c r="N72" s="65"/>
    </row>
    <row r="73" spans="12:14" ht="18.600000000000001" customHeight="1">
      <c r="L73" s="65"/>
      <c r="M73" s="65"/>
      <c r="N73" s="65"/>
    </row>
    <row r="74" spans="12:14" ht="18.600000000000001" customHeight="1">
      <c r="L74" s="65"/>
      <c r="M74" s="65"/>
      <c r="N74" s="65"/>
    </row>
    <row r="75" spans="12:14" ht="18.600000000000001" customHeight="1">
      <c r="L75" s="65"/>
      <c r="M75" s="65"/>
      <c r="N75" s="65"/>
    </row>
    <row r="76" spans="12:14" ht="18.600000000000001" customHeight="1">
      <c r="L76" s="65"/>
      <c r="M76" s="65"/>
      <c r="N76" s="65"/>
    </row>
    <row r="77" spans="12:14" ht="18.600000000000001" customHeight="1">
      <c r="L77" s="65"/>
      <c r="M77" s="65"/>
      <c r="N77" s="65"/>
    </row>
    <row r="78" spans="12:14" ht="18.600000000000001" customHeight="1">
      <c r="L78" s="65"/>
      <c r="M78" s="65"/>
      <c r="N78" s="65"/>
    </row>
    <row r="79" spans="12:14" ht="18.600000000000001" customHeight="1">
      <c r="L79" s="65"/>
      <c r="M79" s="65"/>
      <c r="N79" s="65"/>
    </row>
    <row r="80" spans="12:14" ht="18.600000000000001" customHeight="1">
      <c r="L80" s="65"/>
      <c r="M80" s="65"/>
      <c r="N80" s="65"/>
    </row>
    <row r="81" spans="12:14" ht="18.600000000000001" customHeight="1">
      <c r="L81" s="65"/>
      <c r="M81" s="65"/>
      <c r="N81" s="65"/>
    </row>
    <row r="82" spans="12:14" ht="18.600000000000001" customHeight="1">
      <c r="L82" s="65"/>
      <c r="M82" s="65"/>
      <c r="N82" s="65"/>
    </row>
    <row r="83" spans="12:14" ht="18.600000000000001" customHeight="1">
      <c r="L83" s="65"/>
      <c r="M83" s="65"/>
      <c r="N83" s="65"/>
    </row>
    <row r="84" spans="12:14" ht="18.600000000000001" customHeight="1">
      <c r="L84" s="65"/>
      <c r="M84" s="65"/>
      <c r="N84" s="65"/>
    </row>
    <row r="85" spans="12:14" ht="18.600000000000001" customHeight="1">
      <c r="L85" s="65"/>
      <c r="M85" s="65"/>
      <c r="N85" s="65"/>
    </row>
    <row r="86" spans="12:14" ht="18.600000000000001" customHeight="1">
      <c r="L86" s="65"/>
      <c r="M86" s="65"/>
      <c r="N86" s="65"/>
    </row>
    <row r="87" spans="12:14" ht="18.600000000000001" customHeight="1">
      <c r="L87" s="65"/>
      <c r="M87" s="65"/>
      <c r="N87" s="65"/>
    </row>
    <row r="88" spans="12:14" ht="18.600000000000001" customHeight="1">
      <c r="L88" s="65"/>
      <c r="M88" s="65"/>
      <c r="N88" s="65"/>
    </row>
    <row r="89" spans="12:14" ht="18.600000000000001" customHeight="1">
      <c r="L89" s="65"/>
      <c r="M89" s="65"/>
      <c r="N89" s="65"/>
    </row>
    <row r="90" spans="12:14" ht="18.600000000000001" customHeight="1">
      <c r="L90" s="65"/>
      <c r="M90" s="65"/>
      <c r="N90" s="65"/>
    </row>
    <row r="91" spans="12:14" ht="18.600000000000001" customHeight="1">
      <c r="L91" s="65"/>
      <c r="M91" s="65"/>
      <c r="N91" s="65"/>
    </row>
    <row r="92" spans="12:14" ht="18.600000000000001" customHeight="1">
      <c r="L92" s="65"/>
      <c r="M92" s="65"/>
      <c r="N92" s="65"/>
    </row>
    <row r="93" spans="12:14" ht="18.600000000000001" customHeight="1">
      <c r="L93" s="65"/>
      <c r="M93" s="65"/>
      <c r="N93" s="65"/>
    </row>
    <row r="94" spans="12:14" ht="18.600000000000001" customHeight="1">
      <c r="L94" s="65"/>
      <c r="M94" s="65"/>
      <c r="N94" s="65"/>
    </row>
    <row r="95" spans="12:14" ht="18.600000000000001" customHeight="1">
      <c r="L95" s="65"/>
      <c r="M95" s="65"/>
      <c r="N95" s="65"/>
    </row>
    <row r="96" spans="12:14" ht="18.600000000000001" customHeight="1">
      <c r="L96" s="65"/>
      <c r="M96" s="65"/>
      <c r="N96" s="65"/>
    </row>
    <row r="97" spans="12:14" ht="18.600000000000001" customHeight="1">
      <c r="L97" s="65"/>
      <c r="M97" s="65"/>
      <c r="N97" s="65"/>
    </row>
    <row r="98" spans="12:14" ht="18.600000000000001" customHeight="1">
      <c r="L98" s="65"/>
      <c r="M98" s="65"/>
      <c r="N98" s="65"/>
    </row>
    <row r="99" spans="12:14" ht="18.600000000000001" customHeight="1">
      <c r="L99" s="65"/>
      <c r="M99" s="65"/>
      <c r="N99" s="65"/>
    </row>
    <row r="100" spans="12:14" ht="18.600000000000001" customHeight="1">
      <c r="L100" s="65"/>
      <c r="M100" s="65"/>
      <c r="N100" s="65"/>
    </row>
    <row r="101" spans="12:14" ht="18.600000000000001" customHeight="1">
      <c r="L101" s="65"/>
      <c r="M101" s="65"/>
      <c r="N101" s="65"/>
    </row>
    <row r="102" spans="12:14" ht="18.600000000000001" customHeight="1">
      <c r="L102" s="65"/>
      <c r="M102" s="65"/>
      <c r="N102" s="65"/>
    </row>
    <row r="103" spans="12:14" ht="18.600000000000001" customHeight="1">
      <c r="L103" s="65"/>
      <c r="M103" s="65"/>
      <c r="N103" s="65"/>
    </row>
    <row r="104" spans="12:14" ht="18.600000000000001" customHeight="1">
      <c r="L104" s="65"/>
      <c r="M104" s="65"/>
      <c r="N104" s="65"/>
    </row>
    <row r="105" spans="12:14" ht="18.600000000000001" customHeight="1">
      <c r="L105" s="65"/>
      <c r="M105" s="65"/>
      <c r="N105" s="65"/>
    </row>
    <row r="106" spans="12:14" ht="18.600000000000001" customHeight="1">
      <c r="L106" s="65"/>
      <c r="M106" s="65"/>
      <c r="N106" s="65"/>
    </row>
    <row r="107" spans="12:14" ht="18.600000000000001" customHeight="1">
      <c r="L107" s="65"/>
      <c r="M107" s="65"/>
      <c r="N107" s="65"/>
    </row>
    <row r="108" spans="12:14" ht="18.600000000000001" customHeight="1">
      <c r="L108" s="65"/>
      <c r="M108" s="65"/>
      <c r="N108" s="65"/>
    </row>
    <row r="109" spans="12:14" ht="18.600000000000001" customHeight="1">
      <c r="L109" s="65"/>
      <c r="M109" s="65"/>
      <c r="N109" s="65"/>
    </row>
    <row r="110" spans="12:14" ht="18.600000000000001" customHeight="1">
      <c r="L110" s="65"/>
      <c r="M110" s="65"/>
      <c r="N110" s="65"/>
    </row>
    <row r="111" spans="12:14" ht="18.600000000000001" customHeight="1">
      <c r="L111" s="65"/>
      <c r="M111" s="65"/>
      <c r="N111" s="65"/>
    </row>
    <row r="112" spans="12:14" ht="18.600000000000001" customHeight="1">
      <c r="L112" s="65"/>
      <c r="M112" s="65"/>
      <c r="N112" s="65"/>
    </row>
    <row r="113" spans="12:14" ht="18.600000000000001" customHeight="1">
      <c r="L113" s="65"/>
      <c r="M113" s="65"/>
      <c r="N113" s="65"/>
    </row>
    <row r="114" spans="12:14" ht="18.600000000000001" customHeight="1">
      <c r="L114" s="65"/>
      <c r="M114" s="65"/>
      <c r="N114" s="65"/>
    </row>
    <row r="115" spans="12:14" ht="18.600000000000001" customHeight="1">
      <c r="L115" s="65"/>
      <c r="M115" s="65"/>
      <c r="N115" s="65"/>
    </row>
    <row r="116" spans="12:14" ht="18.600000000000001" customHeight="1">
      <c r="L116" s="65"/>
      <c r="M116" s="65"/>
      <c r="N116" s="65"/>
    </row>
    <row r="117" spans="12:14" ht="18.600000000000001" customHeight="1">
      <c r="L117" s="65"/>
      <c r="M117" s="65"/>
      <c r="N117" s="65"/>
    </row>
    <row r="118" spans="12:14" ht="18.600000000000001" customHeight="1">
      <c r="L118" s="65"/>
      <c r="M118" s="65"/>
      <c r="N118" s="65"/>
    </row>
    <row r="119" spans="12:14" ht="18.600000000000001" customHeight="1">
      <c r="L119" s="65"/>
      <c r="M119" s="65"/>
      <c r="N119" s="65"/>
    </row>
    <row r="120" spans="12:14" ht="18.600000000000001" customHeight="1">
      <c r="L120" s="65"/>
      <c r="M120" s="65"/>
      <c r="N120" s="65"/>
    </row>
    <row r="121" spans="12:14" ht="18.600000000000001" customHeight="1">
      <c r="L121" s="65"/>
      <c r="M121" s="65"/>
      <c r="N121" s="65"/>
    </row>
    <row r="122" spans="12:14" ht="18.600000000000001" customHeight="1">
      <c r="L122" s="65"/>
      <c r="M122" s="65"/>
      <c r="N122" s="65"/>
    </row>
    <row r="123" spans="12:14" ht="18.600000000000001" customHeight="1">
      <c r="L123" s="65"/>
      <c r="M123" s="65"/>
      <c r="N123" s="65"/>
    </row>
    <row r="124" spans="12:14" ht="18.600000000000001" customHeight="1">
      <c r="L124" s="65"/>
      <c r="M124" s="65"/>
      <c r="N124" s="65"/>
    </row>
    <row r="125" spans="12:14" ht="18.600000000000001" customHeight="1">
      <c r="L125" s="65"/>
      <c r="M125" s="65"/>
      <c r="N125" s="65"/>
    </row>
    <row r="126" spans="12:14" ht="18.600000000000001" customHeight="1">
      <c r="L126" s="65"/>
      <c r="M126" s="65"/>
      <c r="N126" s="65"/>
    </row>
    <row r="127" spans="12:14" ht="18.600000000000001" customHeight="1">
      <c r="L127" s="65"/>
      <c r="M127" s="65"/>
      <c r="N127" s="65"/>
    </row>
    <row r="128" spans="12:14" ht="18.600000000000001" customHeight="1">
      <c r="L128" s="65"/>
      <c r="M128" s="65"/>
      <c r="N128" s="65"/>
    </row>
    <row r="129" spans="12:14" ht="18.600000000000001" customHeight="1">
      <c r="L129" s="65"/>
      <c r="M129" s="65"/>
      <c r="N129" s="65"/>
    </row>
    <row r="130" spans="12:14" ht="18.600000000000001" customHeight="1">
      <c r="L130" s="65"/>
      <c r="M130" s="65"/>
      <c r="N130" s="65"/>
    </row>
    <row r="131" spans="12:14" ht="18.600000000000001" customHeight="1">
      <c r="L131" s="65"/>
      <c r="M131" s="65"/>
      <c r="N131" s="65"/>
    </row>
    <row r="132" spans="12:14" ht="18.600000000000001" customHeight="1">
      <c r="L132" s="65"/>
      <c r="M132" s="65"/>
      <c r="N132" s="65"/>
    </row>
    <row r="133" spans="12:14" ht="18.600000000000001" customHeight="1">
      <c r="L133" s="65"/>
      <c r="M133" s="65"/>
      <c r="N133" s="65"/>
    </row>
    <row r="134" spans="12:14" ht="18.600000000000001" customHeight="1">
      <c r="L134" s="65"/>
      <c r="M134" s="65"/>
      <c r="N134" s="65"/>
    </row>
    <row r="135" spans="12:14" ht="18.600000000000001" customHeight="1">
      <c r="L135" s="65"/>
      <c r="M135" s="65"/>
      <c r="N135" s="65"/>
    </row>
    <row r="136" spans="12:14" ht="18.600000000000001" customHeight="1">
      <c r="L136" s="65"/>
      <c r="M136" s="65"/>
      <c r="N136" s="65"/>
    </row>
    <row r="137" spans="12:14" ht="18.600000000000001" customHeight="1">
      <c r="L137" s="65"/>
      <c r="M137" s="65"/>
      <c r="N137" s="65"/>
    </row>
    <row r="138" spans="12:14" ht="18.600000000000001" customHeight="1">
      <c r="L138" s="65"/>
      <c r="M138" s="65"/>
      <c r="N138" s="65"/>
    </row>
    <row r="139" spans="12:14" ht="18.600000000000001" customHeight="1">
      <c r="L139" s="65"/>
      <c r="M139" s="65"/>
      <c r="N139" s="65"/>
    </row>
    <row r="140" spans="12:14" ht="18.600000000000001" customHeight="1">
      <c r="L140" s="65"/>
      <c r="M140" s="65"/>
      <c r="N140" s="65"/>
    </row>
    <row r="141" spans="12:14" ht="18.600000000000001" customHeight="1">
      <c r="L141" s="65"/>
      <c r="M141" s="65"/>
      <c r="N141" s="65"/>
    </row>
    <row r="142" spans="12:14" ht="18.600000000000001" customHeight="1">
      <c r="L142" s="65"/>
      <c r="M142" s="65"/>
      <c r="N142" s="65"/>
    </row>
    <row r="143" spans="12:14" ht="18.600000000000001" customHeight="1">
      <c r="L143" s="65"/>
      <c r="M143" s="65"/>
      <c r="N143" s="65"/>
    </row>
    <row r="144" spans="12:14" ht="18.600000000000001" customHeight="1">
      <c r="L144" s="65"/>
      <c r="M144" s="65"/>
      <c r="N144" s="65"/>
    </row>
    <row r="145" spans="12:14" ht="18.600000000000001" customHeight="1">
      <c r="L145" s="65"/>
      <c r="M145" s="65"/>
      <c r="N145" s="65"/>
    </row>
    <row r="146" spans="12:14" ht="18.600000000000001" customHeight="1">
      <c r="L146" s="65"/>
      <c r="M146" s="65"/>
      <c r="N146" s="65"/>
    </row>
    <row r="147" spans="12:14" ht="18.600000000000001" customHeight="1">
      <c r="L147" s="65"/>
      <c r="M147" s="65"/>
      <c r="N147" s="65"/>
    </row>
    <row r="148" spans="12:14" ht="18.600000000000001" customHeight="1">
      <c r="L148" s="65"/>
      <c r="M148" s="65"/>
      <c r="N148" s="65"/>
    </row>
    <row r="149" spans="12:14" ht="18.600000000000001" customHeight="1">
      <c r="L149" s="65"/>
      <c r="M149" s="65"/>
      <c r="N149" s="65"/>
    </row>
    <row r="150" spans="12:14" ht="18.600000000000001" customHeight="1">
      <c r="L150" s="65"/>
      <c r="M150" s="65"/>
      <c r="N150" s="65"/>
    </row>
    <row r="151" spans="12:14" ht="18.600000000000001" customHeight="1">
      <c r="L151" s="65"/>
      <c r="M151" s="65"/>
      <c r="N151" s="65"/>
    </row>
    <row r="152" spans="12:14" ht="18.600000000000001" customHeight="1">
      <c r="L152" s="65"/>
      <c r="M152" s="65"/>
      <c r="N152" s="65"/>
    </row>
    <row r="153" spans="12:14" ht="18.600000000000001" customHeight="1">
      <c r="L153" s="65"/>
      <c r="M153" s="65"/>
      <c r="N153" s="65"/>
    </row>
    <row r="154" spans="12:14" ht="18.600000000000001" customHeight="1">
      <c r="L154" s="65"/>
      <c r="M154" s="65"/>
      <c r="N154" s="65"/>
    </row>
    <row r="155" spans="12:14" ht="18.600000000000001" customHeight="1">
      <c r="L155" s="65"/>
      <c r="M155" s="65"/>
      <c r="N155" s="65"/>
    </row>
    <row r="156" spans="12:14" ht="18.600000000000001" customHeight="1">
      <c r="L156" s="65"/>
      <c r="M156" s="65"/>
      <c r="N156" s="65"/>
    </row>
    <row r="157" spans="12:14" ht="18.600000000000001" customHeight="1">
      <c r="L157" s="65"/>
      <c r="M157" s="65"/>
      <c r="N157" s="65"/>
    </row>
    <row r="158" spans="12:14" ht="18.600000000000001" customHeight="1">
      <c r="L158" s="65"/>
      <c r="M158" s="65"/>
      <c r="N158" s="65"/>
    </row>
    <row r="159" spans="12:14" ht="18.600000000000001" customHeight="1">
      <c r="L159" s="65"/>
      <c r="M159" s="65"/>
      <c r="N159" s="65"/>
    </row>
    <row r="160" spans="12:14" ht="18.600000000000001" customHeight="1">
      <c r="L160" s="65"/>
      <c r="M160" s="65"/>
      <c r="N160" s="65"/>
    </row>
    <row r="161" spans="12:14" ht="18.600000000000001" customHeight="1">
      <c r="L161" s="65"/>
      <c r="M161" s="65"/>
      <c r="N161" s="65"/>
    </row>
    <row r="162" spans="12:14" ht="18.600000000000001" customHeight="1">
      <c r="L162" s="65"/>
      <c r="M162" s="65"/>
      <c r="N162" s="65"/>
    </row>
    <row r="163" spans="12:14" ht="18.600000000000001" customHeight="1">
      <c r="L163" s="65"/>
      <c r="M163" s="65"/>
      <c r="N163" s="65"/>
    </row>
    <row r="164" spans="12:14" ht="18.600000000000001" customHeight="1">
      <c r="L164" s="65"/>
      <c r="M164" s="65"/>
      <c r="N164" s="65"/>
    </row>
    <row r="165" spans="12:14" ht="18.600000000000001" customHeight="1">
      <c r="L165" s="65"/>
      <c r="M165" s="65"/>
      <c r="N165" s="65"/>
    </row>
    <row r="166" spans="12:14" ht="18.600000000000001" customHeight="1">
      <c r="L166" s="65"/>
      <c r="M166" s="65"/>
      <c r="N166" s="65"/>
    </row>
    <row r="167" spans="12:14" ht="18.600000000000001" customHeight="1">
      <c r="L167" s="65"/>
      <c r="M167" s="65"/>
      <c r="N167" s="65"/>
    </row>
    <row r="168" spans="12:14" ht="18.600000000000001" customHeight="1">
      <c r="L168" s="65"/>
      <c r="M168" s="65"/>
      <c r="N168" s="65"/>
    </row>
    <row r="169" spans="12:14" ht="18.600000000000001" customHeight="1">
      <c r="L169" s="65"/>
      <c r="M169" s="65"/>
      <c r="N169" s="65"/>
    </row>
    <row r="170" spans="12:14" ht="18.600000000000001" customHeight="1">
      <c r="L170" s="65"/>
      <c r="M170" s="65"/>
      <c r="N170" s="65"/>
    </row>
    <row r="171" spans="12:14" ht="18.600000000000001" customHeight="1">
      <c r="L171" s="65"/>
      <c r="M171" s="65"/>
      <c r="N171" s="65"/>
    </row>
    <row r="172" spans="12:14" ht="18.600000000000001" customHeight="1">
      <c r="L172" s="65"/>
      <c r="M172" s="65"/>
      <c r="N172" s="65"/>
    </row>
    <row r="173" spans="12:14" ht="18.600000000000001" customHeight="1">
      <c r="L173" s="65"/>
      <c r="M173" s="65"/>
      <c r="N173" s="65"/>
    </row>
    <row r="174" spans="12:14" ht="18.600000000000001" customHeight="1">
      <c r="L174" s="65"/>
      <c r="M174" s="65"/>
      <c r="N174" s="65"/>
    </row>
    <row r="175" spans="12:14" ht="18.600000000000001" customHeight="1">
      <c r="L175" s="65"/>
      <c r="M175" s="65"/>
      <c r="N175" s="65"/>
    </row>
    <row r="176" spans="12:14" ht="18.600000000000001" customHeight="1">
      <c r="L176" s="65"/>
      <c r="M176" s="65"/>
      <c r="N176" s="65"/>
    </row>
    <row r="177" spans="12:14" ht="18.600000000000001" customHeight="1">
      <c r="L177" s="65"/>
      <c r="M177" s="65"/>
      <c r="N177" s="65"/>
    </row>
    <row r="178" spans="12:14" ht="18.600000000000001" customHeight="1">
      <c r="L178" s="65"/>
      <c r="M178" s="65"/>
      <c r="N178" s="65"/>
    </row>
    <row r="179" spans="12:14" ht="18.600000000000001" customHeight="1">
      <c r="L179" s="65"/>
      <c r="M179" s="65"/>
      <c r="N179" s="65"/>
    </row>
    <row r="180" spans="12:14" ht="18.600000000000001" customHeight="1">
      <c r="L180" s="65"/>
      <c r="M180" s="65"/>
      <c r="N180" s="65"/>
    </row>
    <row r="181" spans="12:14" ht="18.600000000000001" customHeight="1">
      <c r="L181" s="65"/>
      <c r="M181" s="65"/>
      <c r="N181" s="65"/>
    </row>
    <row r="182" spans="12:14" ht="18.600000000000001" customHeight="1">
      <c r="L182" s="65"/>
      <c r="M182" s="65"/>
      <c r="N182" s="65"/>
    </row>
    <row r="183" spans="12:14" ht="18.600000000000001" customHeight="1">
      <c r="L183" s="65"/>
      <c r="M183" s="65"/>
      <c r="N183" s="65"/>
    </row>
    <row r="184" spans="12:14" ht="18.600000000000001" customHeight="1">
      <c r="L184" s="65"/>
      <c r="M184" s="65"/>
      <c r="N184" s="65"/>
    </row>
    <row r="185" spans="12:14" ht="18.600000000000001" customHeight="1">
      <c r="L185" s="65"/>
      <c r="M185" s="65"/>
      <c r="N185" s="65"/>
    </row>
    <row r="186" spans="12:14" ht="18.600000000000001" customHeight="1">
      <c r="L186" s="65"/>
      <c r="M186" s="65"/>
      <c r="N186" s="65"/>
    </row>
    <row r="187" spans="12:14" ht="18.600000000000001" customHeight="1">
      <c r="L187" s="65"/>
      <c r="M187" s="65"/>
      <c r="N187" s="65"/>
    </row>
    <row r="188" spans="12:14" ht="18.600000000000001" customHeight="1">
      <c r="L188" s="65"/>
      <c r="M188" s="65"/>
      <c r="N188" s="65"/>
    </row>
    <row r="189" spans="12:14" ht="18.600000000000001" customHeight="1">
      <c r="L189" s="65"/>
      <c r="M189" s="65"/>
      <c r="N189" s="65"/>
    </row>
    <row r="190" spans="12:14" ht="18.600000000000001" customHeight="1">
      <c r="L190" s="65"/>
      <c r="M190" s="65"/>
      <c r="N190" s="65"/>
    </row>
    <row r="191" spans="12:14" ht="18.600000000000001" customHeight="1">
      <c r="L191" s="65"/>
      <c r="M191" s="65"/>
      <c r="N191" s="65"/>
    </row>
    <row r="192" spans="12:14" ht="18.600000000000001" customHeight="1">
      <c r="L192" s="65"/>
      <c r="M192" s="65"/>
      <c r="N192" s="65"/>
    </row>
    <row r="193" spans="12:14" ht="18.600000000000001" customHeight="1">
      <c r="L193" s="65"/>
      <c r="M193" s="65"/>
      <c r="N193" s="65"/>
    </row>
    <row r="194" spans="12:14" ht="18.600000000000001" customHeight="1">
      <c r="L194" s="65"/>
      <c r="M194" s="65"/>
      <c r="N194" s="65"/>
    </row>
    <row r="195" spans="12:14" ht="18.600000000000001" customHeight="1">
      <c r="L195" s="65"/>
      <c r="M195" s="65"/>
      <c r="N195" s="65"/>
    </row>
    <row r="196" spans="12:14" ht="18.600000000000001" customHeight="1">
      <c r="L196" s="65"/>
      <c r="M196" s="65"/>
      <c r="N196" s="65"/>
    </row>
    <row r="197" spans="12:14" ht="18.600000000000001" customHeight="1">
      <c r="L197" s="65"/>
      <c r="M197" s="65"/>
      <c r="N197" s="65"/>
    </row>
    <row r="198" spans="12:14" ht="18.600000000000001" customHeight="1">
      <c r="L198" s="65"/>
      <c r="M198" s="65"/>
      <c r="N198" s="65"/>
    </row>
    <row r="199" spans="12:14" ht="18.600000000000001" customHeight="1">
      <c r="L199" s="65"/>
      <c r="M199" s="65"/>
      <c r="N199" s="65"/>
    </row>
    <row r="200" spans="12:14" ht="18.600000000000001" customHeight="1">
      <c r="L200" s="65"/>
      <c r="M200" s="65"/>
      <c r="N200" s="65"/>
    </row>
    <row r="201" spans="12:14" ht="18.600000000000001" customHeight="1">
      <c r="L201" s="65"/>
      <c r="M201" s="65"/>
      <c r="N201" s="65"/>
    </row>
    <row r="202" spans="12:14" ht="18.600000000000001" customHeight="1">
      <c r="L202" s="65"/>
      <c r="M202" s="65"/>
      <c r="N202" s="65"/>
    </row>
    <row r="203" spans="12:14" ht="18.600000000000001" customHeight="1">
      <c r="L203" s="65"/>
      <c r="M203" s="65"/>
      <c r="N203" s="65"/>
    </row>
    <row r="204" spans="12:14" ht="18.600000000000001" customHeight="1">
      <c r="L204" s="65"/>
      <c r="M204" s="65"/>
      <c r="N204" s="65"/>
    </row>
    <row r="205" spans="12:14" ht="18.600000000000001" customHeight="1">
      <c r="L205" s="65"/>
      <c r="M205" s="65"/>
      <c r="N205" s="65"/>
    </row>
    <row r="206" spans="12:14" ht="18.600000000000001" customHeight="1">
      <c r="L206" s="65"/>
      <c r="M206" s="65"/>
      <c r="N206" s="65"/>
    </row>
    <row r="207" spans="12:14" ht="18.600000000000001" customHeight="1">
      <c r="L207" s="65"/>
      <c r="M207" s="65"/>
      <c r="N207" s="65"/>
    </row>
    <row r="208" spans="12:14" ht="18.600000000000001" customHeight="1">
      <c r="L208" s="65"/>
      <c r="M208" s="65"/>
      <c r="N208" s="65"/>
    </row>
    <row r="209" spans="12:14" ht="18.600000000000001" customHeight="1">
      <c r="L209" s="65"/>
      <c r="M209" s="65"/>
      <c r="N209" s="65"/>
    </row>
    <row r="210" spans="12:14" ht="18.600000000000001" customHeight="1">
      <c r="L210" s="65"/>
      <c r="M210" s="65"/>
      <c r="N210" s="65"/>
    </row>
    <row r="211" spans="12:14" ht="18.600000000000001" customHeight="1">
      <c r="L211" s="65"/>
      <c r="M211" s="65"/>
      <c r="N211" s="65"/>
    </row>
    <row r="212" spans="12:14" ht="18.600000000000001" customHeight="1">
      <c r="L212" s="65"/>
      <c r="M212" s="65"/>
      <c r="N212" s="65"/>
    </row>
    <row r="213" spans="12:14" ht="18.600000000000001" customHeight="1">
      <c r="L213" s="65"/>
      <c r="M213" s="65"/>
      <c r="N213" s="65"/>
    </row>
    <row r="214" spans="12:14" ht="18.600000000000001" customHeight="1">
      <c r="L214" s="65"/>
      <c r="M214" s="65"/>
      <c r="N214" s="65"/>
    </row>
    <row r="215" spans="12:14" ht="18.600000000000001" customHeight="1">
      <c r="L215" s="65"/>
      <c r="M215" s="65"/>
      <c r="N215" s="65"/>
    </row>
    <row r="216" spans="12:14" ht="18.600000000000001" customHeight="1">
      <c r="L216" s="65"/>
      <c r="M216" s="65"/>
      <c r="N216" s="65"/>
    </row>
    <row r="217" spans="12:14" ht="18.600000000000001" customHeight="1">
      <c r="L217" s="65"/>
      <c r="M217" s="65"/>
      <c r="N217" s="65"/>
    </row>
    <row r="218" spans="12:14" ht="18.600000000000001" customHeight="1">
      <c r="L218" s="65"/>
      <c r="M218" s="65"/>
      <c r="N218" s="65"/>
    </row>
    <row r="219" spans="12:14" ht="18.600000000000001" customHeight="1">
      <c r="L219" s="65"/>
      <c r="M219" s="65"/>
      <c r="N219" s="65"/>
    </row>
    <row r="220" spans="12:14" ht="18.600000000000001" customHeight="1">
      <c r="L220" s="65"/>
      <c r="M220" s="65"/>
      <c r="N220" s="65"/>
    </row>
    <row r="221" spans="12:14" ht="18.600000000000001" customHeight="1">
      <c r="L221" s="65"/>
      <c r="M221" s="65"/>
      <c r="N221" s="65"/>
    </row>
    <row r="222" spans="12:14" ht="18.600000000000001" customHeight="1">
      <c r="L222" s="65"/>
      <c r="M222" s="65"/>
      <c r="N222" s="65"/>
    </row>
    <row r="223" spans="12:14" ht="18.600000000000001" customHeight="1">
      <c r="L223" s="65"/>
      <c r="M223" s="65"/>
      <c r="N223" s="65"/>
    </row>
    <row r="224" spans="12:14" ht="18.600000000000001" customHeight="1">
      <c r="L224" s="65"/>
      <c r="M224" s="65"/>
      <c r="N224" s="65"/>
    </row>
    <row r="225" spans="12:14" ht="18.600000000000001" customHeight="1">
      <c r="L225" s="65"/>
      <c r="M225" s="65"/>
      <c r="N225" s="65"/>
    </row>
    <row r="226" spans="12:14" ht="18.600000000000001" customHeight="1">
      <c r="L226" s="65"/>
      <c r="M226" s="65"/>
      <c r="N226" s="65"/>
    </row>
    <row r="227" spans="12:14" ht="18.600000000000001" customHeight="1">
      <c r="L227" s="65"/>
      <c r="M227" s="65"/>
      <c r="N227" s="65"/>
    </row>
    <row r="228" spans="12:14" ht="18.600000000000001" customHeight="1">
      <c r="L228" s="65"/>
      <c r="M228" s="65"/>
      <c r="N228" s="65"/>
    </row>
    <row r="229" spans="12:14" ht="18.600000000000001" customHeight="1">
      <c r="L229" s="65"/>
      <c r="M229" s="65"/>
      <c r="N229" s="65"/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0"/>
  <sheetViews>
    <sheetView topLeftCell="A115" workbookViewId="0">
      <selection activeCell="I131" sqref="I131"/>
    </sheetView>
  </sheetViews>
  <sheetFormatPr defaultRowHeight="25.5"/>
  <cols>
    <col min="1" max="1" width="8" style="6" bestFit="1" customWidth="1"/>
    <col min="2" max="2" width="14.75" style="6" customWidth="1"/>
  </cols>
  <sheetData>
    <row r="1" spans="1:2" ht="20.25">
      <c r="A1" s="7"/>
      <c r="B1" s="12"/>
    </row>
    <row r="2" spans="1:2" ht="16.5">
      <c r="A2" s="13" t="s">
        <v>16</v>
      </c>
      <c r="B2" s="34" t="s">
        <v>1</v>
      </c>
    </row>
    <row r="3" spans="1:2" ht="16.5">
      <c r="A3" s="32" t="s">
        <v>17</v>
      </c>
      <c r="B3" s="35"/>
    </row>
    <row r="4" spans="1:2" ht="16.5">
      <c r="A4" s="33">
        <v>50800</v>
      </c>
      <c r="B4" s="91" t="s">
        <v>19</v>
      </c>
    </row>
    <row r="5" spans="1:2" ht="16.5">
      <c r="A5" s="33">
        <v>50801</v>
      </c>
      <c r="B5" s="91" t="s">
        <v>19</v>
      </c>
    </row>
    <row r="6" spans="1:2" ht="16.5">
      <c r="A6" s="33">
        <v>50802</v>
      </c>
      <c r="B6" s="91" t="s">
        <v>19</v>
      </c>
    </row>
    <row r="7" spans="1:2" ht="16.5">
      <c r="A7" s="33">
        <v>50803</v>
      </c>
      <c r="B7" s="91" t="s">
        <v>19</v>
      </c>
    </row>
    <row r="8" spans="1:2" ht="16.5">
      <c r="A8" s="33">
        <v>50804</v>
      </c>
      <c r="B8" s="91" t="s">
        <v>19</v>
      </c>
    </row>
    <row r="9" spans="1:2" ht="16.5">
      <c r="A9" s="33">
        <v>50805</v>
      </c>
      <c r="B9" s="91" t="s">
        <v>19</v>
      </c>
    </row>
    <row r="10" spans="1:2" ht="16.5">
      <c r="A10" s="33">
        <v>50806</v>
      </c>
      <c r="B10" s="91" t="s">
        <v>19</v>
      </c>
    </row>
    <row r="11" spans="1:2" ht="16.5">
      <c r="A11" s="33">
        <v>50807</v>
      </c>
      <c r="B11" s="91" t="s">
        <v>19</v>
      </c>
    </row>
    <row r="12" spans="1:2" ht="16.5">
      <c r="A12" s="33">
        <v>50808</v>
      </c>
      <c r="B12" s="91" t="s">
        <v>19</v>
      </c>
    </row>
    <row r="13" spans="1:2" ht="16.5">
      <c r="A13" s="33">
        <v>50809</v>
      </c>
      <c r="B13" s="91" t="s">
        <v>19</v>
      </c>
    </row>
    <row r="14" spans="1:2" ht="16.5">
      <c r="A14" s="33">
        <v>50810</v>
      </c>
      <c r="B14" s="91" t="s">
        <v>19</v>
      </c>
    </row>
    <row r="15" spans="1:2" ht="16.5">
      <c r="A15" s="33">
        <v>50811</v>
      </c>
      <c r="B15" s="91" t="s">
        <v>127</v>
      </c>
    </row>
    <row r="16" spans="1:2" ht="16.5">
      <c r="A16" s="33">
        <v>50812</v>
      </c>
      <c r="B16" s="91" t="s">
        <v>127</v>
      </c>
    </row>
    <row r="17" spans="1:2" ht="16.5">
      <c r="A17" s="33">
        <v>50813</v>
      </c>
      <c r="B17" s="91" t="s">
        <v>127</v>
      </c>
    </row>
    <row r="18" spans="1:2" ht="16.5">
      <c r="A18" s="33">
        <v>50814</v>
      </c>
      <c r="B18" s="91" t="s">
        <v>127</v>
      </c>
    </row>
    <row r="19" spans="1:2" ht="16.5">
      <c r="A19" s="33">
        <v>50815</v>
      </c>
      <c r="B19" s="91" t="s">
        <v>127</v>
      </c>
    </row>
    <row r="20" spans="1:2" ht="16.5">
      <c r="A20" s="33">
        <v>50816</v>
      </c>
      <c r="B20" s="91" t="s">
        <v>127</v>
      </c>
    </row>
    <row r="21" spans="1:2" ht="16.5">
      <c r="A21" s="33">
        <v>50817</v>
      </c>
      <c r="B21" s="91" t="s">
        <v>127</v>
      </c>
    </row>
    <row r="22" spans="1:2" ht="16.5">
      <c r="A22" s="33">
        <v>50818</v>
      </c>
      <c r="B22" s="91" t="s">
        <v>127</v>
      </c>
    </row>
    <row r="23" spans="1:2" ht="16.5">
      <c r="A23" s="33">
        <v>50819</v>
      </c>
      <c r="B23" s="91" t="s">
        <v>127</v>
      </c>
    </row>
    <row r="24" spans="1:2" ht="16.5">
      <c r="A24" s="33">
        <v>50820</v>
      </c>
      <c r="B24" s="91" t="s">
        <v>18</v>
      </c>
    </row>
    <row r="25" spans="1:2" ht="16.5">
      <c r="A25" s="33">
        <v>50821</v>
      </c>
      <c r="B25" s="91" t="s">
        <v>127</v>
      </c>
    </row>
    <row r="26" spans="1:2" ht="16.5">
      <c r="A26" s="33">
        <v>50822</v>
      </c>
      <c r="B26" s="91" t="s">
        <v>127</v>
      </c>
    </row>
    <row r="27" spans="1:2" ht="16.5">
      <c r="A27" s="33">
        <v>50823</v>
      </c>
      <c r="B27" s="91" t="s">
        <v>127</v>
      </c>
    </row>
    <row r="28" spans="1:2" ht="16.5">
      <c r="A28" s="33">
        <v>50824</v>
      </c>
      <c r="B28" s="91" t="s">
        <v>18</v>
      </c>
    </row>
    <row r="29" spans="1:2" ht="16.5">
      <c r="A29" s="33">
        <v>50825</v>
      </c>
      <c r="B29" s="91" t="s">
        <v>18</v>
      </c>
    </row>
    <row r="30" spans="1:2" ht="16.5">
      <c r="A30" s="33">
        <v>50826</v>
      </c>
      <c r="B30" s="91" t="s">
        <v>18</v>
      </c>
    </row>
    <row r="31" spans="1:2" ht="16.5">
      <c r="A31" s="33">
        <v>50827</v>
      </c>
      <c r="B31" s="91" t="s">
        <v>18</v>
      </c>
    </row>
    <row r="32" spans="1:2" ht="16.5">
      <c r="A32" s="33">
        <v>50828</v>
      </c>
      <c r="B32" s="91" t="s">
        <v>18</v>
      </c>
    </row>
    <row r="33" spans="1:2" ht="16.5">
      <c r="A33" s="33">
        <v>50829</v>
      </c>
      <c r="B33" s="91" t="s">
        <v>18</v>
      </c>
    </row>
    <row r="34" spans="1:2" ht="16.5">
      <c r="A34" s="33">
        <v>50830</v>
      </c>
      <c r="B34" s="91" t="s">
        <v>127</v>
      </c>
    </row>
    <row r="35" spans="1:2" ht="16.5">
      <c r="A35" s="33">
        <v>50831</v>
      </c>
      <c r="B35" s="91" t="s">
        <v>127</v>
      </c>
    </row>
    <row r="36" spans="1:2" ht="16.5">
      <c r="A36" s="33">
        <v>50832</v>
      </c>
      <c r="B36" s="91" t="s">
        <v>127</v>
      </c>
    </row>
    <row r="37" spans="1:2" ht="16.5">
      <c r="A37" s="33">
        <v>50833</v>
      </c>
      <c r="B37" s="91" t="s">
        <v>18</v>
      </c>
    </row>
    <row r="38" spans="1:2" ht="16.5">
      <c r="A38" s="33">
        <v>50834</v>
      </c>
      <c r="B38" s="91" t="s">
        <v>127</v>
      </c>
    </row>
    <row r="39" spans="1:2" ht="16.5">
      <c r="A39" s="33">
        <v>50835</v>
      </c>
      <c r="B39" s="91" t="s">
        <v>127</v>
      </c>
    </row>
    <row r="40" spans="1:2" ht="16.5">
      <c r="A40" s="33">
        <v>50836</v>
      </c>
      <c r="B40" s="91" t="s">
        <v>127</v>
      </c>
    </row>
    <row r="41" spans="1:2" ht="16.5">
      <c r="A41" s="33">
        <v>50837</v>
      </c>
      <c r="B41" s="91" t="s">
        <v>18</v>
      </c>
    </row>
    <row r="42" spans="1:2" ht="16.5">
      <c r="A42" s="33">
        <v>50838</v>
      </c>
      <c r="B42" s="91" t="s">
        <v>18</v>
      </c>
    </row>
    <row r="43" spans="1:2" ht="16.5">
      <c r="A43" s="33">
        <v>50839</v>
      </c>
      <c r="B43" s="91" t="s">
        <v>18</v>
      </c>
    </row>
    <row r="44" spans="1:2" ht="16.5">
      <c r="A44" s="33">
        <v>50840</v>
      </c>
      <c r="B44" s="91" t="s">
        <v>18</v>
      </c>
    </row>
    <row r="45" spans="1:2" ht="16.5">
      <c r="A45" s="33">
        <v>50841</v>
      </c>
      <c r="B45" s="91" t="s">
        <v>18</v>
      </c>
    </row>
    <row r="46" spans="1:2" ht="16.5">
      <c r="A46" s="33">
        <v>50842</v>
      </c>
      <c r="B46" s="91" t="s">
        <v>127</v>
      </c>
    </row>
    <row r="47" spans="1:2" ht="16.5">
      <c r="A47" s="33">
        <v>50843</v>
      </c>
      <c r="B47" s="91" t="s">
        <v>127</v>
      </c>
    </row>
    <row r="48" spans="1:2" ht="16.5">
      <c r="A48" s="33">
        <v>50844</v>
      </c>
      <c r="B48" s="91" t="s">
        <v>18</v>
      </c>
    </row>
    <row r="49" spans="1:2" ht="16.5">
      <c r="A49" s="33">
        <v>50845</v>
      </c>
      <c r="B49" s="91" t="s">
        <v>127</v>
      </c>
    </row>
    <row r="50" spans="1:2" ht="16.5">
      <c r="A50" s="33">
        <v>50846</v>
      </c>
      <c r="B50" s="91" t="s">
        <v>19</v>
      </c>
    </row>
    <row r="51" spans="1:2" ht="16.5">
      <c r="A51" s="33">
        <v>50847</v>
      </c>
      <c r="B51" s="91" t="s">
        <v>19</v>
      </c>
    </row>
    <row r="52" spans="1:2" ht="16.5">
      <c r="A52" s="33">
        <v>50848</v>
      </c>
      <c r="B52" s="91" t="s">
        <v>19</v>
      </c>
    </row>
    <row r="53" spans="1:2" ht="16.5">
      <c r="A53" s="33">
        <v>50849</v>
      </c>
      <c r="B53" s="91" t="s">
        <v>19</v>
      </c>
    </row>
    <row r="54" spans="1:2" ht="16.5">
      <c r="A54" s="33">
        <v>50850</v>
      </c>
      <c r="B54" s="91" t="s">
        <v>19</v>
      </c>
    </row>
    <row r="55" spans="1:2" ht="16.5">
      <c r="A55" s="33">
        <v>50851</v>
      </c>
      <c r="B55" s="91" t="s">
        <v>19</v>
      </c>
    </row>
    <row r="56" spans="1:2" ht="16.5">
      <c r="A56" s="33">
        <v>50852</v>
      </c>
      <c r="B56" s="91" t="s">
        <v>19</v>
      </c>
    </row>
    <row r="57" spans="1:2" ht="16.5">
      <c r="A57" s="33">
        <v>50853</v>
      </c>
      <c r="B57" s="91" t="s">
        <v>19</v>
      </c>
    </row>
    <row r="58" spans="1:2" ht="16.5">
      <c r="A58" s="33">
        <v>50854</v>
      </c>
      <c r="B58" s="91" t="s">
        <v>19</v>
      </c>
    </row>
    <row r="59" spans="1:2" ht="16.5">
      <c r="A59" s="33">
        <v>50855</v>
      </c>
      <c r="B59" s="91" t="s">
        <v>19</v>
      </c>
    </row>
    <row r="60" spans="1:2" ht="16.5">
      <c r="A60" s="33">
        <v>50856</v>
      </c>
      <c r="B60" s="91" t="s">
        <v>19</v>
      </c>
    </row>
    <row r="61" spans="1:2" ht="16.5">
      <c r="A61" s="33">
        <v>50857</v>
      </c>
      <c r="B61" s="91" t="s">
        <v>127</v>
      </c>
    </row>
    <row r="62" spans="1:2" ht="16.5">
      <c r="A62" s="33">
        <v>50858</v>
      </c>
      <c r="B62" s="91" t="s">
        <v>19</v>
      </c>
    </row>
    <row r="63" spans="1:2" ht="16.5">
      <c r="A63" s="33">
        <v>50859</v>
      </c>
      <c r="B63" s="91" t="s">
        <v>19</v>
      </c>
    </row>
    <row r="64" spans="1:2" ht="16.5">
      <c r="A64" s="33">
        <v>50860</v>
      </c>
      <c r="B64" s="91" t="s">
        <v>19</v>
      </c>
    </row>
    <row r="65" spans="1:2" ht="16.5">
      <c r="A65" s="33">
        <v>50861</v>
      </c>
      <c r="B65" s="91" t="s">
        <v>19</v>
      </c>
    </row>
    <row r="66" spans="1:2" ht="16.5">
      <c r="A66" s="33">
        <v>50862</v>
      </c>
      <c r="B66" s="91" t="s">
        <v>19</v>
      </c>
    </row>
    <row r="67" spans="1:2" ht="16.5">
      <c r="A67" s="33">
        <v>50863</v>
      </c>
      <c r="B67" s="91" t="s">
        <v>19</v>
      </c>
    </row>
    <row r="68" spans="1:2" ht="16.5">
      <c r="A68" s="33">
        <v>50864</v>
      </c>
      <c r="B68" s="91" t="s">
        <v>19</v>
      </c>
    </row>
    <row r="69" spans="1:2" ht="16.5">
      <c r="A69" s="33">
        <v>50865</v>
      </c>
      <c r="B69" s="91" t="s">
        <v>19</v>
      </c>
    </row>
    <row r="70" spans="1:2" ht="16.5">
      <c r="A70" s="33">
        <v>50866</v>
      </c>
      <c r="B70" s="91" t="s">
        <v>19</v>
      </c>
    </row>
    <row r="71" spans="1:2" ht="16.5">
      <c r="A71" s="33">
        <v>50867</v>
      </c>
      <c r="B71" s="91" t="s">
        <v>19</v>
      </c>
    </row>
    <row r="72" spans="1:2" ht="16.5">
      <c r="A72" s="33">
        <v>50868</v>
      </c>
      <c r="B72" s="91" t="s">
        <v>19</v>
      </c>
    </row>
    <row r="73" spans="1:2" ht="16.5">
      <c r="A73" s="33">
        <v>50869</v>
      </c>
      <c r="B73" s="91" t="s">
        <v>19</v>
      </c>
    </row>
    <row r="74" spans="1:2" ht="16.5">
      <c r="A74" s="33">
        <v>50870</v>
      </c>
      <c r="B74" s="91" t="s">
        <v>19</v>
      </c>
    </row>
    <row r="75" spans="1:2" ht="16.5">
      <c r="A75" s="33">
        <v>50871</v>
      </c>
      <c r="B75" s="91" t="s">
        <v>19</v>
      </c>
    </row>
    <row r="76" spans="1:2" ht="16.5">
      <c r="A76" s="33">
        <v>50872</v>
      </c>
      <c r="B76" s="91" t="s">
        <v>19</v>
      </c>
    </row>
    <row r="77" spans="1:2" ht="16.5">
      <c r="A77" s="33">
        <v>50873</v>
      </c>
      <c r="B77" s="91" t="s">
        <v>19</v>
      </c>
    </row>
    <row r="78" spans="1:2" ht="16.5">
      <c r="A78" s="33">
        <v>50874</v>
      </c>
      <c r="B78" s="91" t="s">
        <v>19</v>
      </c>
    </row>
    <row r="79" spans="1:2" ht="16.5">
      <c r="A79" s="33">
        <v>50875</v>
      </c>
      <c r="B79" s="91" t="s">
        <v>19</v>
      </c>
    </row>
    <row r="80" spans="1:2" ht="16.5">
      <c r="A80" s="33">
        <v>50876</v>
      </c>
      <c r="B80" s="91" t="s">
        <v>19</v>
      </c>
    </row>
    <row r="81" spans="1:2" ht="16.5">
      <c r="A81" s="33">
        <v>50877</v>
      </c>
      <c r="B81" s="91" t="s">
        <v>127</v>
      </c>
    </row>
    <row r="82" spans="1:2" ht="16.5">
      <c r="A82" s="33">
        <v>50878</v>
      </c>
      <c r="B82" s="91" t="s">
        <v>127</v>
      </c>
    </row>
    <row r="83" spans="1:2" ht="16.5">
      <c r="A83" s="33">
        <v>50879</v>
      </c>
      <c r="B83" s="91" t="s">
        <v>127</v>
      </c>
    </row>
    <row r="84" spans="1:2" ht="16.5">
      <c r="A84" s="33">
        <v>50880</v>
      </c>
      <c r="B84" s="91" t="s">
        <v>127</v>
      </c>
    </row>
    <row r="85" spans="1:2" ht="16.5">
      <c r="A85" s="33">
        <v>50881</v>
      </c>
      <c r="B85" s="91" t="s">
        <v>127</v>
      </c>
    </row>
    <row r="86" spans="1:2" ht="16.5">
      <c r="A86" s="33">
        <v>50882</v>
      </c>
      <c r="B86" s="91" t="s">
        <v>127</v>
      </c>
    </row>
    <row r="87" spans="1:2" ht="16.5">
      <c r="A87" s="33">
        <v>50883</v>
      </c>
      <c r="B87" s="91" t="s">
        <v>127</v>
      </c>
    </row>
    <row r="88" spans="1:2" ht="16.5">
      <c r="A88" s="33">
        <v>50884</v>
      </c>
      <c r="B88" s="91" t="s">
        <v>127</v>
      </c>
    </row>
    <row r="89" spans="1:2" ht="16.5">
      <c r="A89" s="33">
        <v>50885</v>
      </c>
      <c r="B89" s="91" t="s">
        <v>127</v>
      </c>
    </row>
    <row r="90" spans="1:2" ht="16.5">
      <c r="A90" s="33">
        <v>50886</v>
      </c>
      <c r="B90" s="91" t="s">
        <v>18</v>
      </c>
    </row>
    <row r="91" spans="1:2" ht="16.5">
      <c r="A91" s="33">
        <v>50887</v>
      </c>
      <c r="B91" s="91" t="s">
        <v>127</v>
      </c>
    </row>
    <row r="92" spans="1:2" ht="16.5">
      <c r="A92" s="33">
        <v>50888</v>
      </c>
      <c r="B92" s="91" t="s">
        <v>127</v>
      </c>
    </row>
    <row r="93" spans="1:2" ht="16.5">
      <c r="A93" s="33">
        <v>50889</v>
      </c>
      <c r="B93" s="91" t="s">
        <v>127</v>
      </c>
    </row>
    <row r="94" spans="1:2" ht="16.5">
      <c r="A94" s="33">
        <v>50890</v>
      </c>
      <c r="B94" s="91" t="s">
        <v>127</v>
      </c>
    </row>
    <row r="95" spans="1:2" ht="16.5">
      <c r="A95" s="33">
        <v>50891</v>
      </c>
      <c r="B95" s="91" t="s">
        <v>127</v>
      </c>
    </row>
    <row r="96" spans="1:2" ht="16.5">
      <c r="A96" s="33">
        <v>50892</v>
      </c>
      <c r="B96" s="91" t="s">
        <v>18</v>
      </c>
    </row>
    <row r="97" spans="1:2" ht="16.5">
      <c r="A97" s="33">
        <v>50893</v>
      </c>
      <c r="B97" s="91" t="s">
        <v>127</v>
      </c>
    </row>
    <row r="98" spans="1:2" ht="16.5">
      <c r="A98" s="33">
        <v>50894</v>
      </c>
      <c r="B98" s="91" t="s">
        <v>18</v>
      </c>
    </row>
    <row r="99" spans="1:2" ht="16.5">
      <c r="A99" s="33">
        <v>50895</v>
      </c>
      <c r="B99" s="91" t="s">
        <v>18</v>
      </c>
    </row>
    <row r="100" spans="1:2" ht="16.5">
      <c r="A100" s="33">
        <v>50896</v>
      </c>
      <c r="B100" s="91" t="s">
        <v>127</v>
      </c>
    </row>
    <row r="101" spans="1:2" ht="16.5">
      <c r="A101" s="33">
        <v>50897</v>
      </c>
      <c r="B101" s="91" t="s">
        <v>127</v>
      </c>
    </row>
    <row r="102" spans="1:2" ht="16.5">
      <c r="A102" s="33">
        <v>50898</v>
      </c>
      <c r="B102" s="91" t="s">
        <v>127</v>
      </c>
    </row>
    <row r="103" spans="1:2" ht="16.5">
      <c r="A103" s="33">
        <v>50899</v>
      </c>
      <c r="B103" s="91" t="s">
        <v>127</v>
      </c>
    </row>
    <row r="104" spans="1:2" ht="16.5">
      <c r="A104" s="33">
        <v>50900</v>
      </c>
      <c r="B104" s="91" t="s">
        <v>127</v>
      </c>
    </row>
    <row r="105" spans="1:2" ht="16.5">
      <c r="A105" s="33">
        <v>50901</v>
      </c>
      <c r="B105" s="91" t="s">
        <v>127</v>
      </c>
    </row>
    <row r="106" spans="1:2" ht="16.5">
      <c r="A106" s="33">
        <v>50902</v>
      </c>
      <c r="B106" s="91" t="s">
        <v>127</v>
      </c>
    </row>
    <row r="107" spans="1:2" ht="16.5">
      <c r="A107" s="33">
        <v>50903</v>
      </c>
      <c r="B107" s="91" t="s">
        <v>127</v>
      </c>
    </row>
    <row r="108" spans="1:2" ht="16.5">
      <c r="A108" s="33">
        <v>50904</v>
      </c>
      <c r="B108" s="91" t="s">
        <v>127</v>
      </c>
    </row>
    <row r="109" spans="1:2" ht="16.5">
      <c r="A109" s="33">
        <v>50905</v>
      </c>
      <c r="B109" s="91" t="s">
        <v>127</v>
      </c>
    </row>
    <row r="110" spans="1:2" ht="16.5">
      <c r="A110" s="33">
        <v>50906</v>
      </c>
      <c r="B110" s="91" t="s">
        <v>127</v>
      </c>
    </row>
    <row r="111" spans="1:2" ht="16.5">
      <c r="A111" s="33">
        <v>50907</v>
      </c>
      <c r="B111" s="91" t="s">
        <v>127</v>
      </c>
    </row>
    <row r="112" spans="1:2" ht="16.5">
      <c r="A112" s="33">
        <v>50908</v>
      </c>
      <c r="B112" s="91" t="s">
        <v>127</v>
      </c>
    </row>
    <row r="113" spans="1:2" ht="16.5">
      <c r="A113" s="33">
        <v>50909</v>
      </c>
      <c r="B113" s="91" t="s">
        <v>127</v>
      </c>
    </row>
    <row r="114" spans="1:2" ht="16.5">
      <c r="A114" s="33">
        <v>50910</v>
      </c>
      <c r="B114" s="91" t="s">
        <v>127</v>
      </c>
    </row>
    <row r="115" spans="1:2" ht="16.5">
      <c r="A115" s="33">
        <v>50911</v>
      </c>
      <c r="B115" s="91" t="s">
        <v>127</v>
      </c>
    </row>
    <row r="116" spans="1:2" ht="16.5">
      <c r="A116" s="33">
        <v>50912</v>
      </c>
      <c r="B116" s="91" t="s">
        <v>127</v>
      </c>
    </row>
    <row r="117" spans="1:2" ht="16.5">
      <c r="A117" s="33">
        <v>50913</v>
      </c>
      <c r="B117" s="91" t="s">
        <v>127</v>
      </c>
    </row>
    <row r="118" spans="1:2" ht="16.5">
      <c r="A118" s="33">
        <v>50914</v>
      </c>
      <c r="B118" s="91" t="s">
        <v>127</v>
      </c>
    </row>
    <row r="119" spans="1:2" ht="16.5">
      <c r="A119" s="33">
        <v>50915</v>
      </c>
      <c r="B119" s="91" t="s">
        <v>18</v>
      </c>
    </row>
    <row r="120" spans="1:2" ht="16.5">
      <c r="A120" s="33">
        <v>50916</v>
      </c>
      <c r="B120" s="91" t="s">
        <v>18</v>
      </c>
    </row>
    <row r="121" spans="1:2" ht="16.5">
      <c r="A121" s="33">
        <v>50917</v>
      </c>
      <c r="B121" s="91" t="s">
        <v>127</v>
      </c>
    </row>
    <row r="122" spans="1:2" ht="16.5">
      <c r="A122" s="33">
        <v>50918</v>
      </c>
      <c r="B122" s="91" t="s">
        <v>127</v>
      </c>
    </row>
    <row r="123" spans="1:2" ht="16.5">
      <c r="A123" s="33">
        <v>50919</v>
      </c>
      <c r="B123" s="91" t="s">
        <v>127</v>
      </c>
    </row>
    <row r="124" spans="1:2" ht="16.5">
      <c r="A124" s="33">
        <v>50920</v>
      </c>
      <c r="B124" s="91" t="s">
        <v>18</v>
      </c>
    </row>
    <row r="125" spans="1:2" ht="16.5">
      <c r="A125" s="33">
        <v>50921</v>
      </c>
      <c r="B125" s="91" t="s">
        <v>18</v>
      </c>
    </row>
    <row r="126" spans="1:2" ht="16.5">
      <c r="A126" s="33">
        <v>50922</v>
      </c>
      <c r="B126" s="91" t="s">
        <v>127</v>
      </c>
    </row>
    <row r="127" spans="1:2" ht="16.5">
      <c r="A127" s="33">
        <v>50923</v>
      </c>
      <c r="B127" s="91" t="s">
        <v>18</v>
      </c>
    </row>
    <row r="128" spans="1:2" ht="16.5">
      <c r="A128" s="33">
        <v>50924</v>
      </c>
      <c r="B128" s="91" t="s">
        <v>18</v>
      </c>
    </row>
    <row r="129" spans="1:2" ht="16.5">
      <c r="A129" s="33">
        <v>50925</v>
      </c>
      <c r="B129" s="91" t="s">
        <v>18</v>
      </c>
    </row>
    <row r="130" spans="1:2" ht="16.5">
      <c r="A130" s="33">
        <v>50926</v>
      </c>
      <c r="B130" s="91" t="s">
        <v>18</v>
      </c>
    </row>
    <row r="131" spans="1:2" ht="16.5">
      <c r="A131" s="33">
        <v>50927</v>
      </c>
      <c r="B131" s="91" t="s">
        <v>18</v>
      </c>
    </row>
    <row r="132" spans="1:2" ht="16.5">
      <c r="A132" s="33">
        <v>50928</v>
      </c>
      <c r="B132" s="91" t="s">
        <v>18</v>
      </c>
    </row>
    <row r="133" spans="1:2" ht="16.5">
      <c r="A133" s="33">
        <v>50929</v>
      </c>
      <c r="B133" s="91" t="s">
        <v>18</v>
      </c>
    </row>
    <row r="134" spans="1:2" ht="16.5">
      <c r="A134" s="33">
        <v>50930</v>
      </c>
      <c r="B134" s="91" t="s">
        <v>18</v>
      </c>
    </row>
    <row r="135" spans="1:2" ht="16.5">
      <c r="A135" s="33">
        <v>50931</v>
      </c>
      <c r="B135" s="91" t="s">
        <v>18</v>
      </c>
    </row>
    <row r="136" spans="1:2" ht="16.5">
      <c r="A136" s="33">
        <v>50932</v>
      </c>
      <c r="B136" s="91" t="s">
        <v>18</v>
      </c>
    </row>
    <row r="137" spans="1:2" ht="16.5">
      <c r="A137" s="33">
        <v>50933</v>
      </c>
      <c r="B137" s="91" t="s">
        <v>18</v>
      </c>
    </row>
    <row r="138" spans="1:2" ht="16.5">
      <c r="A138" s="33">
        <v>50934</v>
      </c>
      <c r="B138" s="91" t="s">
        <v>18</v>
      </c>
    </row>
    <row r="139" spans="1:2" ht="16.5">
      <c r="A139" s="33">
        <v>50935</v>
      </c>
      <c r="B139" s="91" t="s">
        <v>18</v>
      </c>
    </row>
    <row r="140" spans="1:2" ht="16.5">
      <c r="A140" s="33">
        <v>50936</v>
      </c>
      <c r="B140" s="91" t="s">
        <v>18</v>
      </c>
    </row>
    <row r="141" spans="1:2" ht="16.5">
      <c r="A141" s="33">
        <v>50937</v>
      </c>
      <c r="B141" s="91" t="s">
        <v>127</v>
      </c>
    </row>
    <row r="142" spans="1:2" ht="16.5">
      <c r="A142" s="33">
        <v>50938</v>
      </c>
      <c r="B142" s="91" t="s">
        <v>18</v>
      </c>
    </row>
    <row r="143" spans="1:2" ht="16.5">
      <c r="A143" s="33">
        <v>50939</v>
      </c>
      <c r="B143" s="91" t="s">
        <v>18</v>
      </c>
    </row>
    <row r="144" spans="1:2" ht="16.5">
      <c r="A144" s="33">
        <v>50940</v>
      </c>
      <c r="B144" s="91" t="s">
        <v>18</v>
      </c>
    </row>
    <row r="145" spans="1:2" ht="16.5">
      <c r="A145" s="33">
        <v>50941</v>
      </c>
      <c r="B145" s="91" t="s">
        <v>127</v>
      </c>
    </row>
    <row r="146" spans="1:2" ht="16.5">
      <c r="A146" s="33">
        <v>50942</v>
      </c>
      <c r="B146" s="91" t="s">
        <v>127</v>
      </c>
    </row>
    <row r="147" spans="1:2" ht="16.5">
      <c r="A147" s="33">
        <v>50943</v>
      </c>
      <c r="B147" s="91" t="s">
        <v>127</v>
      </c>
    </row>
    <row r="148" spans="1:2" ht="16.5">
      <c r="A148" s="33">
        <v>50944</v>
      </c>
      <c r="B148" s="91" t="s">
        <v>127</v>
      </c>
    </row>
    <row r="149" spans="1:2" ht="16.5">
      <c r="A149" s="33">
        <v>50945</v>
      </c>
      <c r="B149" s="91" t="s">
        <v>127</v>
      </c>
    </row>
    <row r="150" spans="1:2" ht="16.5">
      <c r="A150" s="33">
        <v>50946</v>
      </c>
      <c r="B150" s="91" t="s">
        <v>127</v>
      </c>
    </row>
    <row r="151" spans="1:2" ht="16.5">
      <c r="A151" s="33">
        <v>50947</v>
      </c>
      <c r="B151" s="91" t="s">
        <v>127</v>
      </c>
    </row>
    <row r="152" spans="1:2" ht="16.5">
      <c r="A152" s="33">
        <v>50948</v>
      </c>
      <c r="B152" s="91" t="s">
        <v>127</v>
      </c>
    </row>
    <row r="153" spans="1:2" ht="16.5">
      <c r="A153" s="33">
        <v>50949</v>
      </c>
      <c r="B153" s="91" t="s">
        <v>127</v>
      </c>
    </row>
    <row r="154" spans="1:2" ht="16.5">
      <c r="A154" s="33">
        <v>50950</v>
      </c>
      <c r="B154" s="91" t="s">
        <v>127</v>
      </c>
    </row>
    <row r="155" spans="1:2" ht="16.5">
      <c r="A155" s="33">
        <v>50951</v>
      </c>
      <c r="B155" s="91" t="s">
        <v>127</v>
      </c>
    </row>
    <row r="156" spans="1:2" ht="16.5">
      <c r="A156" s="33">
        <v>50952</v>
      </c>
      <c r="B156" s="91" t="s">
        <v>127</v>
      </c>
    </row>
    <row r="157" spans="1:2" ht="16.5">
      <c r="A157" s="33">
        <v>50953</v>
      </c>
      <c r="B157" s="91" t="s">
        <v>127</v>
      </c>
    </row>
    <row r="158" spans="1:2" ht="16.5">
      <c r="A158" s="33">
        <v>50954</v>
      </c>
      <c r="B158" s="91" t="s">
        <v>127</v>
      </c>
    </row>
    <row r="159" spans="1:2" ht="16.5">
      <c r="A159" s="33">
        <v>50955</v>
      </c>
      <c r="B159" s="91" t="s">
        <v>18</v>
      </c>
    </row>
    <row r="160" spans="1:2" ht="16.5">
      <c r="A160" s="33">
        <v>50956</v>
      </c>
      <c r="B160" s="91" t="s">
        <v>18</v>
      </c>
    </row>
    <row r="161" spans="1:2" ht="16.5">
      <c r="A161" s="33">
        <v>50957</v>
      </c>
      <c r="B161" s="91" t="s">
        <v>18</v>
      </c>
    </row>
    <row r="162" spans="1:2" ht="16.5">
      <c r="A162" s="33">
        <v>50958</v>
      </c>
      <c r="B162" s="91" t="s">
        <v>18</v>
      </c>
    </row>
    <row r="163" spans="1:2" ht="16.5">
      <c r="A163" s="33">
        <v>50959</v>
      </c>
      <c r="B163" s="91" t="s">
        <v>18</v>
      </c>
    </row>
    <row r="164" spans="1:2" ht="16.5">
      <c r="A164" s="33">
        <v>50960</v>
      </c>
      <c r="B164" s="91" t="s">
        <v>18</v>
      </c>
    </row>
    <row r="165" spans="1:2" ht="16.5">
      <c r="A165" s="33">
        <v>50961</v>
      </c>
      <c r="B165" s="91" t="s">
        <v>18</v>
      </c>
    </row>
    <row r="166" spans="1:2" ht="16.5">
      <c r="A166" s="33">
        <v>50962</v>
      </c>
      <c r="B166" s="91" t="s">
        <v>18</v>
      </c>
    </row>
    <row r="167" spans="1:2" ht="16.5">
      <c r="A167" s="33">
        <v>50963</v>
      </c>
      <c r="B167" s="91" t="s">
        <v>18</v>
      </c>
    </row>
    <row r="168" spans="1:2" ht="16.5">
      <c r="A168" s="33">
        <v>50964</v>
      </c>
      <c r="B168" s="91" t="s">
        <v>127</v>
      </c>
    </row>
    <row r="169" spans="1:2" ht="16.5">
      <c r="A169" s="33">
        <v>50965</v>
      </c>
      <c r="B169" s="91" t="s">
        <v>18</v>
      </c>
    </row>
    <row r="170" spans="1:2" ht="16.5">
      <c r="A170" s="33">
        <v>50966</v>
      </c>
      <c r="B170" s="91" t="s">
        <v>127</v>
      </c>
    </row>
    <row r="171" spans="1:2" ht="16.5">
      <c r="A171" s="33">
        <v>50967</v>
      </c>
      <c r="B171" s="91" t="s">
        <v>127</v>
      </c>
    </row>
    <row r="172" spans="1:2" ht="16.5">
      <c r="A172" s="33">
        <v>50968</v>
      </c>
      <c r="B172" s="91" t="s">
        <v>127</v>
      </c>
    </row>
    <row r="173" spans="1:2" ht="16.5">
      <c r="A173" s="33">
        <v>50969</v>
      </c>
      <c r="B173" s="91" t="s">
        <v>127</v>
      </c>
    </row>
    <row r="174" spans="1:2" ht="16.5">
      <c r="A174" s="33">
        <v>50970</v>
      </c>
      <c r="B174" s="91" t="s">
        <v>127</v>
      </c>
    </row>
    <row r="175" spans="1:2" ht="16.5">
      <c r="A175" s="33">
        <v>50971</v>
      </c>
      <c r="B175" s="91" t="s">
        <v>127</v>
      </c>
    </row>
    <row r="176" spans="1:2" ht="16.5">
      <c r="A176" s="33">
        <v>50972</v>
      </c>
      <c r="B176" s="91" t="s">
        <v>127</v>
      </c>
    </row>
    <row r="177" spans="1:2" ht="16.5">
      <c r="A177" s="33">
        <v>50973</v>
      </c>
      <c r="B177" s="91" t="s">
        <v>127</v>
      </c>
    </row>
    <row r="178" spans="1:2" ht="16.5">
      <c r="A178" s="33">
        <v>50974</v>
      </c>
      <c r="B178" s="91" t="s">
        <v>127</v>
      </c>
    </row>
    <row r="179" spans="1:2" ht="16.5">
      <c r="A179" s="33">
        <v>50975</v>
      </c>
      <c r="B179" s="91" t="s">
        <v>127</v>
      </c>
    </row>
    <row r="180" spans="1:2" ht="16.5">
      <c r="A180" s="33">
        <v>50976</v>
      </c>
      <c r="B180" s="91" t="s">
        <v>127</v>
      </c>
    </row>
    <row r="181" spans="1:2" ht="16.5">
      <c r="A181" s="33">
        <v>50977</v>
      </c>
      <c r="B181" s="91" t="s">
        <v>127</v>
      </c>
    </row>
    <row r="182" spans="1:2" ht="16.5">
      <c r="A182" s="33">
        <v>50978</v>
      </c>
      <c r="B182" s="91" t="s">
        <v>127</v>
      </c>
    </row>
    <row r="183" spans="1:2" ht="16.5">
      <c r="A183" s="33">
        <v>50979</v>
      </c>
      <c r="B183" s="91" t="s">
        <v>127</v>
      </c>
    </row>
    <row r="184" spans="1:2" ht="16.5">
      <c r="A184" s="33">
        <v>50980</v>
      </c>
      <c r="B184" s="91" t="s">
        <v>127</v>
      </c>
    </row>
    <row r="185" spans="1:2" ht="16.5">
      <c r="A185" s="33">
        <v>50981</v>
      </c>
      <c r="B185" s="91" t="s">
        <v>127</v>
      </c>
    </row>
    <row r="186" spans="1:2" ht="16.5">
      <c r="A186" s="33">
        <v>50982</v>
      </c>
      <c r="B186" s="91" t="s">
        <v>127</v>
      </c>
    </row>
    <row r="187" spans="1:2" ht="16.5">
      <c r="A187" s="33">
        <v>50983</v>
      </c>
      <c r="B187" s="91" t="s">
        <v>127</v>
      </c>
    </row>
    <row r="188" spans="1:2" ht="16.5">
      <c r="A188" s="33">
        <v>50984</v>
      </c>
      <c r="B188" s="91" t="s">
        <v>127</v>
      </c>
    </row>
    <row r="189" spans="1:2" ht="16.5">
      <c r="A189" s="33">
        <v>50985</v>
      </c>
      <c r="B189" s="91" t="s">
        <v>127</v>
      </c>
    </row>
    <row r="190" spans="1:2" ht="16.5">
      <c r="A190" s="33">
        <v>50986</v>
      </c>
      <c r="B190" s="91" t="s">
        <v>127</v>
      </c>
    </row>
    <row r="191" spans="1:2" ht="16.5">
      <c r="A191" s="33">
        <v>50987</v>
      </c>
      <c r="B191" s="91" t="s">
        <v>127</v>
      </c>
    </row>
    <row r="192" spans="1:2" ht="16.5">
      <c r="A192" s="33">
        <v>50988</v>
      </c>
      <c r="B192" s="91" t="s">
        <v>127</v>
      </c>
    </row>
    <row r="193" spans="1:2" ht="16.5">
      <c r="A193" s="33">
        <v>50989</v>
      </c>
      <c r="B193" s="91" t="s">
        <v>127</v>
      </c>
    </row>
    <row r="194" spans="1:2" ht="16.5">
      <c r="A194" s="33">
        <v>50990</v>
      </c>
      <c r="B194" s="91" t="s">
        <v>127</v>
      </c>
    </row>
    <row r="195" spans="1:2" ht="16.5">
      <c r="A195" s="33">
        <v>50991</v>
      </c>
      <c r="B195" s="91" t="s">
        <v>127</v>
      </c>
    </row>
    <row r="196" spans="1:2" ht="16.5">
      <c r="A196" s="33">
        <v>50992</v>
      </c>
      <c r="B196" s="91" t="s">
        <v>127</v>
      </c>
    </row>
    <row r="197" spans="1:2" ht="16.5">
      <c r="A197" s="33">
        <v>50993</v>
      </c>
      <c r="B197" s="91" t="s">
        <v>127</v>
      </c>
    </row>
    <row r="198" spans="1:2" ht="16.5">
      <c r="A198" s="33">
        <v>50994</v>
      </c>
      <c r="B198" s="91" t="s">
        <v>127</v>
      </c>
    </row>
    <row r="199" spans="1:2" ht="16.5">
      <c r="A199" s="33">
        <v>50995</v>
      </c>
      <c r="B199" s="91" t="s">
        <v>127</v>
      </c>
    </row>
    <row r="200" spans="1:2" ht="16.5">
      <c r="A200" s="33">
        <v>50996</v>
      </c>
      <c r="B200" s="91" t="s">
        <v>127</v>
      </c>
    </row>
    <row r="201" spans="1:2" ht="16.5">
      <c r="A201" s="33">
        <v>50997</v>
      </c>
      <c r="B201" s="91" t="s">
        <v>19</v>
      </c>
    </row>
    <row r="202" spans="1:2" ht="16.5">
      <c r="A202" s="33">
        <v>50998</v>
      </c>
      <c r="B202" s="91" t="s">
        <v>19</v>
      </c>
    </row>
    <row r="203" spans="1:2" ht="16.5">
      <c r="A203" s="33">
        <v>50999</v>
      </c>
      <c r="B203" s="91" t="s">
        <v>19</v>
      </c>
    </row>
    <row r="204" spans="1:2" ht="16.5">
      <c r="A204" s="33">
        <v>51000</v>
      </c>
      <c r="B204" s="91" t="s">
        <v>127</v>
      </c>
    </row>
    <row r="205" spans="1:2" ht="16.5">
      <c r="A205" s="33">
        <v>51001</v>
      </c>
      <c r="B205" s="91" t="s">
        <v>127</v>
      </c>
    </row>
    <row r="206" spans="1:2" ht="16.5">
      <c r="A206" s="33">
        <v>51002</v>
      </c>
      <c r="B206" s="91" t="s">
        <v>127</v>
      </c>
    </row>
    <row r="207" spans="1:2" ht="16.5">
      <c r="A207" s="33">
        <v>51003</v>
      </c>
      <c r="B207" s="91" t="s">
        <v>127</v>
      </c>
    </row>
    <row r="208" spans="1:2" ht="16.5">
      <c r="A208" s="33">
        <v>51004</v>
      </c>
      <c r="B208" s="91" t="s">
        <v>127</v>
      </c>
    </row>
    <row r="209" spans="1:2" ht="16.5">
      <c r="A209" s="33">
        <v>51005</v>
      </c>
      <c r="B209" s="91" t="s">
        <v>19</v>
      </c>
    </row>
    <row r="210" spans="1:2" ht="16.5">
      <c r="A210" s="33">
        <v>51006</v>
      </c>
      <c r="B210" s="91" t="s">
        <v>127</v>
      </c>
    </row>
    <row r="211" spans="1:2" ht="16.5">
      <c r="A211" s="33">
        <v>51007</v>
      </c>
      <c r="B211" s="91" t="s">
        <v>127</v>
      </c>
    </row>
    <row r="212" spans="1:2" ht="16.5">
      <c r="A212" s="33">
        <v>51008</v>
      </c>
      <c r="B212" s="91" t="s">
        <v>127</v>
      </c>
    </row>
    <row r="213" spans="1:2" ht="16.5">
      <c r="A213" s="33">
        <v>51009</v>
      </c>
      <c r="B213" s="91" t="s">
        <v>127</v>
      </c>
    </row>
    <row r="214" spans="1:2" ht="16.5">
      <c r="A214" s="33">
        <v>51010</v>
      </c>
      <c r="B214" s="91" t="s">
        <v>19</v>
      </c>
    </row>
    <row r="215" spans="1:2" ht="16.5">
      <c r="A215" s="33">
        <v>51011</v>
      </c>
      <c r="B215" s="91" t="s">
        <v>156</v>
      </c>
    </row>
    <row r="216" spans="1:2" ht="16.5">
      <c r="A216" s="33">
        <v>51012</v>
      </c>
      <c r="B216" s="91" t="s">
        <v>19</v>
      </c>
    </row>
    <row r="217" spans="1:2" ht="16.5">
      <c r="A217" s="33">
        <v>51013</v>
      </c>
      <c r="B217" s="91" t="s">
        <v>19</v>
      </c>
    </row>
    <row r="218" spans="1:2" ht="16.5">
      <c r="A218" s="33">
        <v>51014</v>
      </c>
      <c r="B218" s="91" t="s">
        <v>19</v>
      </c>
    </row>
    <row r="219" spans="1:2" ht="16.5">
      <c r="A219" s="33">
        <v>51015</v>
      </c>
      <c r="B219" s="91" t="s">
        <v>19</v>
      </c>
    </row>
    <row r="220" spans="1:2" ht="16.5">
      <c r="A220" s="33">
        <v>51016</v>
      </c>
      <c r="B220" s="91" t="s">
        <v>19</v>
      </c>
    </row>
    <row r="221" spans="1:2" ht="16.5">
      <c r="A221" s="33">
        <v>51017</v>
      </c>
      <c r="B221" s="91" t="s">
        <v>19</v>
      </c>
    </row>
    <row r="222" spans="1:2" ht="16.5">
      <c r="A222" s="33">
        <v>51018</v>
      </c>
      <c r="B222" s="91" t="s">
        <v>19</v>
      </c>
    </row>
    <row r="223" spans="1:2" ht="16.5">
      <c r="A223" s="33">
        <v>51019</v>
      </c>
      <c r="B223" s="91" t="s">
        <v>19</v>
      </c>
    </row>
    <row r="224" spans="1:2" ht="16.5">
      <c r="A224" s="33">
        <v>51020</v>
      </c>
      <c r="B224" s="91" t="s">
        <v>19</v>
      </c>
    </row>
    <row r="225" spans="1:2" ht="16.5">
      <c r="A225" s="33">
        <v>51021</v>
      </c>
      <c r="B225" s="91" t="s">
        <v>19</v>
      </c>
    </row>
    <row r="226" spans="1:2" ht="16.5">
      <c r="A226" s="33"/>
      <c r="B226" s="33"/>
    </row>
    <row r="227" spans="1:2" ht="16.5">
      <c r="A227" s="33"/>
      <c r="B227" s="33"/>
    </row>
    <row r="228" spans="1:2" ht="16.5">
      <c r="A228" s="33"/>
      <c r="B228" s="33"/>
    </row>
    <row r="229" spans="1:2" ht="16.5">
      <c r="A229" s="33"/>
      <c r="B229" s="33"/>
    </row>
    <row r="230" spans="1:2" ht="16.5">
      <c r="A230" s="33"/>
      <c r="B230" s="33"/>
    </row>
    <row r="231" spans="1:2" ht="16.5">
      <c r="A231" s="33"/>
      <c r="B231" s="33"/>
    </row>
    <row r="232" spans="1:2" ht="16.5">
      <c r="A232" s="33"/>
      <c r="B232" s="33"/>
    </row>
    <row r="233" spans="1:2" ht="16.5">
      <c r="A233" s="33"/>
      <c r="B233" s="33"/>
    </row>
    <row r="234" spans="1:2" ht="16.5">
      <c r="A234" s="33"/>
      <c r="B234" s="33"/>
    </row>
    <row r="235" spans="1:2" ht="16.5">
      <c r="A235" s="33"/>
      <c r="B235" s="33"/>
    </row>
    <row r="236" spans="1:2" ht="16.5">
      <c r="A236" s="33"/>
      <c r="B236" s="33"/>
    </row>
    <row r="237" spans="1:2" ht="16.5">
      <c r="A237" s="33"/>
      <c r="B237" s="33"/>
    </row>
    <row r="238" spans="1:2" ht="16.5">
      <c r="A238" s="33"/>
      <c r="B238" s="33"/>
    </row>
    <row r="239" spans="1:2" ht="16.5">
      <c r="A239" s="33"/>
      <c r="B239" s="33"/>
    </row>
    <row r="240" spans="1:2" ht="16.5">
      <c r="A240" s="33"/>
      <c r="B240" s="33"/>
    </row>
    <row r="241" spans="1:2" ht="16.5">
      <c r="A241" s="33"/>
      <c r="B241" s="33"/>
    </row>
    <row r="242" spans="1:2" ht="16.5">
      <c r="A242" s="33"/>
      <c r="B242" s="33"/>
    </row>
    <row r="243" spans="1:2" ht="16.5">
      <c r="A243" s="33"/>
      <c r="B243" s="33"/>
    </row>
    <row r="244" spans="1:2" ht="16.5">
      <c r="A244" s="33"/>
      <c r="B244" s="33"/>
    </row>
    <row r="245" spans="1:2" ht="16.5">
      <c r="A245" s="33"/>
      <c r="B245" s="33"/>
    </row>
    <row r="246" spans="1:2" ht="16.5">
      <c r="A246" s="33"/>
      <c r="B246" s="33"/>
    </row>
    <row r="247" spans="1:2" ht="16.5">
      <c r="A247" s="33"/>
      <c r="B247" s="33"/>
    </row>
    <row r="248" spans="1:2" ht="16.5">
      <c r="A248" s="33"/>
      <c r="B248" s="33"/>
    </row>
    <row r="249" spans="1:2" ht="16.5">
      <c r="A249" s="33"/>
      <c r="B249" s="33"/>
    </row>
    <row r="250" spans="1:2" ht="16.5">
      <c r="A250" s="33"/>
      <c r="B250" s="33"/>
    </row>
    <row r="251" spans="1:2" ht="16.5">
      <c r="A251" s="33"/>
      <c r="B251" s="33"/>
    </row>
    <row r="252" spans="1:2" ht="16.5">
      <c r="A252" s="33"/>
      <c r="B252" s="33"/>
    </row>
    <row r="253" spans="1:2" ht="16.5">
      <c r="A253" s="33"/>
      <c r="B253" s="33"/>
    </row>
    <row r="254" spans="1:2" ht="16.5">
      <c r="A254" s="33"/>
      <c r="B254" s="33"/>
    </row>
    <row r="255" spans="1:2" ht="16.5">
      <c r="A255" s="33"/>
      <c r="B255" s="33"/>
    </row>
    <row r="256" spans="1:2" ht="16.5">
      <c r="A256" s="33"/>
      <c r="B256" s="33"/>
    </row>
    <row r="257" spans="1:2" ht="16.5">
      <c r="A257" s="33"/>
      <c r="B257" s="33"/>
    </row>
    <row r="258" spans="1:2" ht="16.5">
      <c r="A258" s="33"/>
      <c r="B258" s="33"/>
    </row>
    <row r="259" spans="1:2" ht="16.5">
      <c r="A259" s="33"/>
      <c r="B259" s="33"/>
    </row>
    <row r="260" spans="1:2" ht="16.5">
      <c r="A260" s="33"/>
      <c r="B260" s="33"/>
    </row>
    <row r="261" spans="1:2" ht="16.5">
      <c r="A261" s="33"/>
      <c r="B261" s="33"/>
    </row>
    <row r="262" spans="1:2" ht="16.5">
      <c r="A262" s="33"/>
      <c r="B262" s="33"/>
    </row>
    <row r="263" spans="1:2" ht="16.5">
      <c r="A263" s="33"/>
      <c r="B263" s="33"/>
    </row>
    <row r="264" spans="1:2" ht="16.5">
      <c r="A264" s="33"/>
      <c r="B264" s="33"/>
    </row>
    <row r="265" spans="1:2" ht="16.5">
      <c r="A265" s="33"/>
      <c r="B265" s="33"/>
    </row>
    <row r="266" spans="1:2" ht="16.5">
      <c r="A266" s="33"/>
      <c r="B266" s="33"/>
    </row>
    <row r="267" spans="1:2" ht="16.5">
      <c r="A267" s="33"/>
      <c r="B267" s="33"/>
    </row>
    <row r="268" spans="1:2" ht="16.5">
      <c r="A268" s="33"/>
      <c r="B268" s="33"/>
    </row>
    <row r="269" spans="1:2" ht="16.5">
      <c r="A269" s="33"/>
      <c r="B269" s="33"/>
    </row>
    <row r="270" spans="1:2" ht="16.5">
      <c r="A270" s="33"/>
      <c r="B270" s="33"/>
    </row>
    <row r="271" spans="1:2" ht="16.5">
      <c r="A271" s="33"/>
      <c r="B271" s="33"/>
    </row>
    <row r="272" spans="1:2" ht="16.5">
      <c r="A272" s="33"/>
      <c r="B272" s="33"/>
    </row>
    <row r="273" spans="1:2" ht="16.5">
      <c r="A273" s="33"/>
      <c r="B273" s="33"/>
    </row>
    <row r="274" spans="1:2" ht="16.5">
      <c r="A274" s="33"/>
      <c r="B274" s="33"/>
    </row>
    <row r="275" spans="1:2" ht="16.5">
      <c r="A275" s="33"/>
      <c r="B275" s="33"/>
    </row>
    <row r="276" spans="1:2" ht="16.5">
      <c r="A276" s="33"/>
      <c r="B276" s="33"/>
    </row>
    <row r="277" spans="1:2" ht="16.5">
      <c r="A277" s="33"/>
      <c r="B277" s="33"/>
    </row>
    <row r="278" spans="1:2" ht="16.5">
      <c r="A278" s="33"/>
      <c r="B278" s="33"/>
    </row>
    <row r="279" spans="1:2" ht="16.5">
      <c r="A279" s="33"/>
      <c r="B279" s="33"/>
    </row>
    <row r="280" spans="1:2" ht="16.5">
      <c r="A280" s="33"/>
      <c r="B280" s="33"/>
    </row>
    <row r="281" spans="1:2" ht="16.5">
      <c r="A281" s="33"/>
      <c r="B281" s="33"/>
    </row>
    <row r="282" spans="1:2" ht="16.5">
      <c r="A282" s="33"/>
      <c r="B282" s="33"/>
    </row>
    <row r="283" spans="1:2" ht="16.5">
      <c r="A283" s="33"/>
      <c r="B283" s="33"/>
    </row>
    <row r="284" spans="1:2" ht="16.5">
      <c r="A284" s="33"/>
      <c r="B284" s="33"/>
    </row>
    <row r="285" spans="1:2" ht="16.5">
      <c r="A285" s="33"/>
      <c r="B285" s="33"/>
    </row>
    <row r="286" spans="1:2" ht="16.5">
      <c r="A286" s="33"/>
      <c r="B286" s="33"/>
    </row>
    <row r="287" spans="1:2" ht="16.5">
      <c r="A287" s="33"/>
      <c r="B287" s="33"/>
    </row>
    <row r="288" spans="1:2" ht="16.5">
      <c r="A288" s="33"/>
      <c r="B288" s="33"/>
    </row>
    <row r="289" spans="1:2" ht="16.5">
      <c r="A289" s="33"/>
      <c r="B289" s="33"/>
    </row>
    <row r="290" spans="1:2" ht="16.5">
      <c r="A290" s="33"/>
      <c r="B290" s="33"/>
    </row>
    <row r="291" spans="1:2" ht="16.5">
      <c r="A291" s="33"/>
      <c r="B291" s="33"/>
    </row>
    <row r="292" spans="1:2" ht="16.5">
      <c r="A292" s="33"/>
      <c r="B292" s="33"/>
    </row>
    <row r="293" spans="1:2" ht="16.5">
      <c r="A293" s="33"/>
      <c r="B293" s="33"/>
    </row>
    <row r="294" spans="1:2" ht="16.5">
      <c r="A294" s="33"/>
      <c r="B294" s="33"/>
    </row>
    <row r="295" spans="1:2" ht="16.5">
      <c r="A295" s="33"/>
      <c r="B295" s="33"/>
    </row>
    <row r="296" spans="1:2" ht="16.5">
      <c r="A296" s="33"/>
      <c r="B296" s="33"/>
    </row>
    <row r="297" spans="1:2" ht="16.5">
      <c r="A297" s="33"/>
      <c r="B297" s="33"/>
    </row>
    <row r="298" spans="1:2" ht="16.5">
      <c r="A298" s="33"/>
      <c r="B298" s="33"/>
    </row>
    <row r="299" spans="1:2" ht="16.5">
      <c r="A299" s="33"/>
      <c r="B299" s="33"/>
    </row>
    <row r="300" spans="1:2" ht="16.5">
      <c r="A300" s="33"/>
      <c r="B300" s="33"/>
    </row>
    <row r="301" spans="1:2" ht="16.5">
      <c r="A301" s="33"/>
      <c r="B301" s="33"/>
    </row>
    <row r="302" spans="1:2" ht="16.5">
      <c r="A302" s="33"/>
      <c r="B302" s="33"/>
    </row>
    <row r="303" spans="1:2" ht="16.5">
      <c r="A303" s="33"/>
      <c r="B303" s="33"/>
    </row>
    <row r="304" spans="1:2" ht="16.5">
      <c r="A304" s="33"/>
      <c r="B304" s="33"/>
    </row>
    <row r="305" spans="1:2" ht="16.5">
      <c r="A305" s="33"/>
      <c r="B305" s="33"/>
    </row>
    <row r="306" spans="1:2" ht="16.5">
      <c r="A306" s="33"/>
      <c r="B306" s="33"/>
    </row>
    <row r="307" spans="1:2" ht="16.5">
      <c r="A307" s="33"/>
      <c r="B307" s="33"/>
    </row>
    <row r="308" spans="1:2" ht="16.5">
      <c r="A308" s="33"/>
      <c r="B308" s="33"/>
    </row>
    <row r="309" spans="1:2" ht="16.5">
      <c r="A309" s="33"/>
      <c r="B309" s="33"/>
    </row>
    <row r="310" spans="1:2" ht="16.5">
      <c r="A310" s="33"/>
      <c r="B310" s="33"/>
    </row>
    <row r="311" spans="1:2" ht="16.5">
      <c r="A311" s="33"/>
      <c r="B311" s="33"/>
    </row>
    <row r="312" spans="1:2" ht="16.5">
      <c r="A312" s="33"/>
      <c r="B312" s="33"/>
    </row>
    <row r="313" spans="1:2" ht="16.5">
      <c r="A313" s="33"/>
      <c r="B313" s="33"/>
    </row>
    <row r="314" spans="1:2" ht="16.5">
      <c r="A314" s="33"/>
      <c r="B314" s="33"/>
    </row>
    <row r="315" spans="1:2" ht="16.5">
      <c r="A315" s="33"/>
      <c r="B315" s="33"/>
    </row>
    <row r="316" spans="1:2" ht="16.5">
      <c r="A316" s="33"/>
      <c r="B316" s="33"/>
    </row>
    <row r="317" spans="1:2" ht="16.5">
      <c r="A317" s="33"/>
      <c r="B317" s="33"/>
    </row>
    <row r="318" spans="1:2" ht="16.5">
      <c r="A318" s="33"/>
      <c r="B318" s="33"/>
    </row>
    <row r="319" spans="1:2" ht="16.5">
      <c r="A319" s="33"/>
      <c r="B319" s="33"/>
    </row>
    <row r="320" spans="1:2" ht="16.5">
      <c r="A320" s="33"/>
      <c r="B320" s="33"/>
    </row>
    <row r="321" spans="1:2" ht="16.5">
      <c r="A321" s="33"/>
      <c r="B321" s="33"/>
    </row>
    <row r="322" spans="1:2" ht="16.5">
      <c r="A322" s="33"/>
      <c r="B322" s="33"/>
    </row>
    <row r="323" spans="1:2" ht="16.5">
      <c r="A323" s="33"/>
      <c r="B323" s="33"/>
    </row>
    <row r="324" spans="1:2" ht="16.5">
      <c r="A324" s="33"/>
      <c r="B324" s="33"/>
    </row>
    <row r="325" spans="1:2" ht="16.5">
      <c r="A325" s="33"/>
      <c r="B325" s="33"/>
    </row>
    <row r="326" spans="1:2" ht="16.5">
      <c r="A326" s="33"/>
      <c r="B326" s="33"/>
    </row>
    <row r="327" spans="1:2" ht="16.5">
      <c r="A327" s="33"/>
      <c r="B327" s="33"/>
    </row>
    <row r="328" spans="1:2" ht="16.5">
      <c r="A328" s="33"/>
      <c r="B328" s="33"/>
    </row>
    <row r="329" spans="1:2" ht="16.5">
      <c r="A329" s="33"/>
      <c r="B329" s="33"/>
    </row>
    <row r="330" spans="1:2" ht="16.5">
      <c r="A330" s="33"/>
      <c r="B330" s="33"/>
    </row>
    <row r="331" spans="1:2" ht="16.5">
      <c r="A331" s="33"/>
      <c r="B331" s="33"/>
    </row>
    <row r="332" spans="1:2" ht="16.5">
      <c r="A332" s="33"/>
      <c r="B332" s="33"/>
    </row>
    <row r="333" spans="1:2" ht="16.5">
      <c r="A333" s="33"/>
      <c r="B333" s="33"/>
    </row>
    <row r="334" spans="1:2" ht="16.5">
      <c r="A334" s="33"/>
      <c r="B334" s="33"/>
    </row>
    <row r="335" spans="1:2" ht="16.5">
      <c r="A335" s="33"/>
      <c r="B335" s="33"/>
    </row>
    <row r="336" spans="1:2" ht="16.5">
      <c r="A336" s="33"/>
      <c r="B336" s="33"/>
    </row>
    <row r="337" spans="1:2" ht="16.5">
      <c r="A337" s="33"/>
      <c r="B337" s="33"/>
    </row>
    <row r="338" spans="1:2" ht="16.5">
      <c r="A338" s="33"/>
      <c r="B338" s="33"/>
    </row>
    <row r="339" spans="1:2" ht="16.5">
      <c r="A339" s="33"/>
      <c r="B339" s="33"/>
    </row>
    <row r="340" spans="1:2" ht="16.5">
      <c r="A340" s="33"/>
      <c r="B340" s="33"/>
    </row>
    <row r="341" spans="1:2" ht="16.5">
      <c r="A341" s="33"/>
      <c r="B341" s="33"/>
    </row>
    <row r="342" spans="1:2" ht="16.5">
      <c r="A342" s="33"/>
      <c r="B342" s="33"/>
    </row>
    <row r="343" spans="1:2" ht="16.5">
      <c r="A343" s="33"/>
      <c r="B343" s="33"/>
    </row>
    <row r="344" spans="1:2" ht="16.5">
      <c r="A344" s="33"/>
      <c r="B344" s="33"/>
    </row>
    <row r="345" spans="1:2" ht="16.5">
      <c r="A345" s="33"/>
      <c r="B345" s="33"/>
    </row>
    <row r="346" spans="1:2" ht="16.5">
      <c r="A346" s="33"/>
      <c r="B346" s="33"/>
    </row>
    <row r="347" spans="1:2" ht="16.5">
      <c r="A347" s="33"/>
      <c r="B347" s="33"/>
    </row>
    <row r="348" spans="1:2" ht="16.5">
      <c r="A348" s="33"/>
      <c r="B348" s="33"/>
    </row>
    <row r="349" spans="1:2" ht="16.5">
      <c r="A349" s="33"/>
      <c r="B349" s="33"/>
    </row>
    <row r="350" spans="1:2" ht="16.5">
      <c r="A350" s="33"/>
      <c r="B350" s="33"/>
    </row>
    <row r="351" spans="1:2" ht="16.5">
      <c r="A351" s="33"/>
      <c r="B351" s="33"/>
    </row>
    <row r="352" spans="1:2" ht="16.5">
      <c r="A352" s="33"/>
      <c r="B352" s="33"/>
    </row>
    <row r="353" spans="1:2" ht="16.5">
      <c r="A353" s="33"/>
      <c r="B353" s="33"/>
    </row>
    <row r="354" spans="1:2" ht="16.5">
      <c r="A354" s="33"/>
      <c r="B354" s="33"/>
    </row>
    <row r="355" spans="1:2" ht="16.5">
      <c r="A355" s="33"/>
      <c r="B355" s="33"/>
    </row>
    <row r="356" spans="1:2" ht="16.5">
      <c r="A356" s="33"/>
      <c r="B356" s="33"/>
    </row>
    <row r="357" spans="1:2" ht="16.5">
      <c r="A357" s="33"/>
      <c r="B357" s="33"/>
    </row>
    <row r="358" spans="1:2" ht="16.5">
      <c r="A358" s="33"/>
      <c r="B358" s="33"/>
    </row>
    <row r="359" spans="1:2" ht="16.5">
      <c r="A359" s="33"/>
      <c r="B359" s="33"/>
    </row>
    <row r="360" spans="1:2" ht="16.5">
      <c r="A360" s="33"/>
      <c r="B360" s="33"/>
    </row>
    <row r="361" spans="1:2" ht="16.5">
      <c r="A361" s="33"/>
      <c r="B361" s="33"/>
    </row>
    <row r="362" spans="1:2" ht="16.5">
      <c r="A362" s="33"/>
      <c r="B362" s="33"/>
    </row>
    <row r="363" spans="1:2" ht="16.5">
      <c r="A363" s="33"/>
      <c r="B363" s="33"/>
    </row>
    <row r="364" spans="1:2" ht="16.5">
      <c r="A364" s="33"/>
      <c r="B364" s="33"/>
    </row>
    <row r="365" spans="1:2" ht="16.5">
      <c r="A365" s="33"/>
      <c r="B365" s="33"/>
    </row>
    <row r="366" spans="1:2" ht="16.5">
      <c r="A366" s="33"/>
      <c r="B366" s="33"/>
    </row>
    <row r="367" spans="1:2" ht="16.5">
      <c r="A367" s="33"/>
      <c r="B367" s="33"/>
    </row>
    <row r="368" spans="1:2" ht="16.5">
      <c r="A368" s="33"/>
      <c r="B368" s="33"/>
    </row>
    <row r="369" spans="1:2" ht="16.5">
      <c r="A369" s="33"/>
      <c r="B369" s="33"/>
    </row>
    <row r="370" spans="1:2" ht="16.5">
      <c r="A370" s="33"/>
      <c r="B370" s="33"/>
    </row>
    <row r="371" spans="1:2" ht="16.5">
      <c r="A371" s="33"/>
      <c r="B371" s="33"/>
    </row>
    <row r="372" spans="1:2" ht="16.5">
      <c r="A372" s="33"/>
      <c r="B372" s="33"/>
    </row>
    <row r="373" spans="1:2" ht="16.5">
      <c r="A373" s="33"/>
      <c r="B373" s="33"/>
    </row>
    <row r="374" spans="1:2" ht="16.5">
      <c r="A374" s="33"/>
      <c r="B374" s="33"/>
    </row>
    <row r="375" spans="1:2" ht="16.5">
      <c r="A375" s="33"/>
      <c r="B375" s="33"/>
    </row>
    <row r="376" spans="1:2" ht="16.5">
      <c r="A376" s="33"/>
      <c r="B376" s="33"/>
    </row>
    <row r="377" spans="1:2" ht="16.5">
      <c r="A377" s="33"/>
      <c r="B377" s="33"/>
    </row>
    <row r="378" spans="1:2" ht="16.5">
      <c r="A378" s="33"/>
      <c r="B378" s="33"/>
    </row>
    <row r="379" spans="1:2" ht="16.5">
      <c r="A379" s="33"/>
      <c r="B379" s="33"/>
    </row>
    <row r="380" spans="1:2" ht="16.5">
      <c r="A380" s="33"/>
      <c r="B380" s="33"/>
    </row>
    <row r="381" spans="1:2" ht="16.5">
      <c r="A381" s="33"/>
      <c r="B381" s="33"/>
    </row>
    <row r="382" spans="1:2" ht="16.5">
      <c r="A382" s="33"/>
      <c r="B382" s="33"/>
    </row>
    <row r="383" spans="1:2" ht="16.5">
      <c r="A383" s="33"/>
      <c r="B383" s="33"/>
    </row>
    <row r="384" spans="1:2" ht="16.5">
      <c r="A384" s="33"/>
      <c r="B384" s="33"/>
    </row>
    <row r="385" spans="1:2" ht="16.5">
      <c r="A385" s="33"/>
      <c r="B385" s="33"/>
    </row>
    <row r="386" spans="1:2" ht="16.5">
      <c r="A386" s="33"/>
      <c r="B386" s="33"/>
    </row>
    <row r="387" spans="1:2" ht="16.5">
      <c r="A387" s="33"/>
      <c r="B387" s="33"/>
    </row>
    <row r="388" spans="1:2" ht="16.5">
      <c r="A388" s="33"/>
      <c r="B388" s="33"/>
    </row>
    <row r="389" spans="1:2" ht="16.5">
      <c r="A389" s="33"/>
      <c r="B389" s="33"/>
    </row>
    <row r="390" spans="1:2" ht="16.5">
      <c r="A390" s="33"/>
      <c r="B390" s="33"/>
    </row>
    <row r="391" spans="1:2" ht="16.5">
      <c r="A391" s="33"/>
      <c r="B391" s="33"/>
    </row>
    <row r="392" spans="1:2" ht="16.5">
      <c r="A392" s="33"/>
      <c r="B392" s="33"/>
    </row>
    <row r="393" spans="1:2" ht="16.5">
      <c r="A393" s="33"/>
      <c r="B393" s="33"/>
    </row>
    <row r="394" spans="1:2" ht="16.5">
      <c r="A394" s="33"/>
      <c r="B394" s="33"/>
    </row>
    <row r="395" spans="1:2" ht="16.5">
      <c r="A395" s="33"/>
      <c r="B395" s="33"/>
    </row>
    <row r="396" spans="1:2" ht="16.5">
      <c r="A396" s="33"/>
      <c r="B396" s="33"/>
    </row>
    <row r="397" spans="1:2" ht="16.5">
      <c r="A397" s="33"/>
      <c r="B397" s="33"/>
    </row>
    <row r="398" spans="1:2" ht="16.5">
      <c r="A398" s="33"/>
      <c r="B398" s="33"/>
    </row>
    <row r="399" spans="1:2" ht="16.5">
      <c r="A399" s="33"/>
      <c r="B399" s="33"/>
    </row>
    <row r="400" spans="1:2" ht="16.5">
      <c r="A400" s="33"/>
      <c r="B400" s="33"/>
    </row>
    <row r="401" spans="1:2" ht="16.5">
      <c r="A401" s="33"/>
      <c r="B401" s="33"/>
    </row>
    <row r="402" spans="1:2" ht="16.5">
      <c r="A402" s="33"/>
      <c r="B402" s="33"/>
    </row>
    <row r="403" spans="1:2" ht="16.5">
      <c r="A403" s="33"/>
      <c r="B403" s="33"/>
    </row>
    <row r="404" spans="1:2" ht="16.5">
      <c r="A404" s="33"/>
      <c r="B404" s="33"/>
    </row>
    <row r="405" spans="1:2" ht="16.5">
      <c r="A405" s="33"/>
      <c r="B405" s="33"/>
    </row>
    <row r="406" spans="1:2" ht="16.5">
      <c r="A406" s="33"/>
      <c r="B406" s="33"/>
    </row>
    <row r="407" spans="1:2" ht="16.5">
      <c r="A407" s="33"/>
      <c r="B407" s="33"/>
    </row>
    <row r="408" spans="1:2" ht="16.5">
      <c r="A408" s="33"/>
      <c r="B408" s="33"/>
    </row>
    <row r="409" spans="1:2" ht="16.5">
      <c r="A409" s="33"/>
      <c r="B409" s="33"/>
    </row>
    <row r="410" spans="1:2" ht="16.5">
      <c r="A410" s="33"/>
      <c r="B410" s="33"/>
    </row>
    <row r="411" spans="1:2" ht="16.5">
      <c r="A411" s="33"/>
      <c r="B411" s="33"/>
    </row>
    <row r="412" spans="1:2" ht="16.5">
      <c r="A412" s="33"/>
      <c r="B412" s="33"/>
    </row>
    <row r="413" spans="1:2" ht="16.5">
      <c r="A413" s="33"/>
      <c r="B413" s="33"/>
    </row>
    <row r="414" spans="1:2" ht="16.5">
      <c r="A414" s="33"/>
      <c r="B414" s="33"/>
    </row>
    <row r="415" spans="1:2" ht="16.5">
      <c r="A415" s="33"/>
      <c r="B415" s="33"/>
    </row>
    <row r="416" spans="1:2" ht="16.5">
      <c r="A416" s="33"/>
      <c r="B416" s="33"/>
    </row>
    <row r="417" spans="1:2" ht="16.5">
      <c r="A417" s="33"/>
      <c r="B417" s="33"/>
    </row>
    <row r="418" spans="1:2" ht="16.5">
      <c r="A418" s="33"/>
      <c r="B418" s="33"/>
    </row>
    <row r="419" spans="1:2" ht="16.5">
      <c r="A419" s="33"/>
      <c r="B419" s="33"/>
    </row>
    <row r="420" spans="1:2" ht="16.5">
      <c r="A420" s="33"/>
      <c r="B420" s="33"/>
    </row>
    <row r="421" spans="1:2" ht="16.5">
      <c r="A421" s="33"/>
      <c r="B421" s="33"/>
    </row>
    <row r="422" spans="1:2" ht="16.5">
      <c r="A422" s="33"/>
      <c r="B422" s="33"/>
    </row>
    <row r="423" spans="1:2" ht="16.5">
      <c r="A423" s="33"/>
      <c r="B423" s="33"/>
    </row>
    <row r="424" spans="1:2" ht="16.5">
      <c r="A424" s="33"/>
      <c r="B424" s="33"/>
    </row>
    <row r="425" spans="1:2" ht="16.5">
      <c r="A425" s="33"/>
      <c r="B425" s="33"/>
    </row>
    <row r="426" spans="1:2" ht="16.5">
      <c r="A426" s="33"/>
      <c r="B426" s="33"/>
    </row>
    <row r="427" spans="1:2" ht="16.5">
      <c r="A427" s="33"/>
      <c r="B427" s="33"/>
    </row>
    <row r="428" spans="1:2" ht="16.5">
      <c r="A428" s="33"/>
      <c r="B428" s="33"/>
    </row>
    <row r="429" spans="1:2" ht="16.5">
      <c r="A429" s="33"/>
      <c r="B429" s="33"/>
    </row>
    <row r="430" spans="1:2" ht="16.5">
      <c r="A430" s="33"/>
      <c r="B430" s="33"/>
    </row>
    <row r="431" spans="1:2" ht="16.5">
      <c r="A431" s="33"/>
      <c r="B431" s="33"/>
    </row>
    <row r="432" spans="1:2" ht="16.5">
      <c r="A432" s="33"/>
      <c r="B432" s="33"/>
    </row>
    <row r="433" spans="1:2" ht="16.5">
      <c r="A433" s="33"/>
      <c r="B433" s="33"/>
    </row>
    <row r="434" spans="1:2" ht="16.5">
      <c r="A434" s="33"/>
      <c r="B434" s="33"/>
    </row>
    <row r="435" spans="1:2" ht="16.5">
      <c r="A435" s="33"/>
      <c r="B435" s="33"/>
    </row>
    <row r="436" spans="1:2" ht="16.5">
      <c r="A436" s="33"/>
      <c r="B436" s="33"/>
    </row>
    <row r="437" spans="1:2" ht="16.5">
      <c r="A437" s="33"/>
      <c r="B437" s="33"/>
    </row>
    <row r="438" spans="1:2" ht="16.5">
      <c r="A438" s="33"/>
      <c r="B438" s="33"/>
    </row>
    <row r="439" spans="1:2" ht="16.5">
      <c r="A439" s="33"/>
      <c r="B439" s="33"/>
    </row>
    <row r="440" spans="1:2" ht="16.5">
      <c r="A440" s="33"/>
      <c r="B440" s="33"/>
    </row>
    <row r="441" spans="1:2" ht="16.5">
      <c r="A441" s="33"/>
      <c r="B441" s="33"/>
    </row>
    <row r="442" spans="1:2" ht="16.5">
      <c r="A442" s="33"/>
      <c r="B442" s="33"/>
    </row>
    <row r="443" spans="1:2" ht="16.5">
      <c r="A443" s="33"/>
      <c r="B443" s="33"/>
    </row>
    <row r="444" spans="1:2" ht="16.5">
      <c r="A444" s="33"/>
      <c r="B444" s="33"/>
    </row>
    <row r="445" spans="1:2" ht="16.5">
      <c r="A445" s="33"/>
      <c r="B445" s="33"/>
    </row>
    <row r="446" spans="1:2" ht="16.5">
      <c r="A446" s="33"/>
      <c r="B446" s="33"/>
    </row>
    <row r="447" spans="1:2" ht="16.5">
      <c r="A447" s="33"/>
      <c r="B447" s="33"/>
    </row>
    <row r="448" spans="1:2" ht="16.5">
      <c r="A448" s="33"/>
      <c r="B448" s="33"/>
    </row>
    <row r="449" spans="1:2" ht="16.5">
      <c r="A449" s="33"/>
      <c r="B449" s="33"/>
    </row>
    <row r="450" spans="1:2" ht="16.5">
      <c r="A450" s="33"/>
      <c r="B450" s="33"/>
    </row>
    <row r="451" spans="1:2" ht="16.5">
      <c r="A451" s="33"/>
      <c r="B451" s="33"/>
    </row>
    <row r="452" spans="1:2" ht="16.5">
      <c r="A452" s="33"/>
      <c r="B452" s="33"/>
    </row>
    <row r="453" spans="1:2" ht="16.5">
      <c r="A453" s="33"/>
      <c r="B453" s="33"/>
    </row>
    <row r="454" spans="1:2" ht="16.5">
      <c r="A454" s="33"/>
      <c r="B454" s="33"/>
    </row>
    <row r="455" spans="1:2" ht="16.5">
      <c r="A455" s="33"/>
      <c r="B455" s="33"/>
    </row>
    <row r="456" spans="1:2" ht="16.5">
      <c r="A456" s="33"/>
      <c r="B456" s="33"/>
    </row>
    <row r="457" spans="1:2" ht="16.5">
      <c r="A457" s="33"/>
      <c r="B457" s="33"/>
    </row>
    <row r="458" spans="1:2" ht="16.5">
      <c r="A458" s="33"/>
      <c r="B458" s="33"/>
    </row>
    <row r="459" spans="1:2" ht="16.5">
      <c r="A459" s="33"/>
      <c r="B459" s="33"/>
    </row>
    <row r="460" spans="1:2" ht="16.5">
      <c r="A460" s="33"/>
      <c r="B460" s="33"/>
    </row>
    <row r="461" spans="1:2" ht="16.5">
      <c r="A461" s="33"/>
      <c r="B461" s="33"/>
    </row>
    <row r="462" spans="1:2" ht="16.5">
      <c r="A462" s="33"/>
      <c r="B462" s="33"/>
    </row>
    <row r="463" spans="1:2" ht="16.5">
      <c r="A463" s="33"/>
      <c r="B463" s="33"/>
    </row>
    <row r="464" spans="1:2" ht="16.5">
      <c r="A464" s="33"/>
      <c r="B464" s="33"/>
    </row>
    <row r="465" spans="1:2" ht="16.5">
      <c r="A465" s="33"/>
      <c r="B465" s="33"/>
    </row>
    <row r="466" spans="1:2" ht="16.5">
      <c r="A466" s="33"/>
      <c r="B466" s="33"/>
    </row>
    <row r="467" spans="1:2" ht="16.5">
      <c r="A467" s="33"/>
      <c r="B467" s="33"/>
    </row>
    <row r="468" spans="1:2" ht="16.5">
      <c r="A468" s="33"/>
      <c r="B468" s="33"/>
    </row>
    <row r="469" spans="1:2" ht="16.5">
      <c r="A469" s="33"/>
      <c r="B469" s="33"/>
    </row>
    <row r="470" spans="1:2" ht="16.5">
      <c r="A470" s="33"/>
      <c r="B470" s="33"/>
    </row>
    <row r="471" spans="1:2" ht="16.5">
      <c r="A471" s="33"/>
      <c r="B471" s="33"/>
    </row>
    <row r="472" spans="1:2" ht="16.5">
      <c r="A472" s="33"/>
      <c r="B472" s="33"/>
    </row>
    <row r="473" spans="1:2" ht="16.5">
      <c r="A473" s="33"/>
      <c r="B473" s="33"/>
    </row>
    <row r="474" spans="1:2" ht="16.5">
      <c r="A474" s="33"/>
      <c r="B474" s="33"/>
    </row>
    <row r="475" spans="1:2" ht="16.5">
      <c r="A475" s="33"/>
      <c r="B475" s="33"/>
    </row>
    <row r="476" spans="1:2" ht="16.5">
      <c r="A476" s="33"/>
      <c r="B476" s="33"/>
    </row>
    <row r="477" spans="1:2" ht="16.5">
      <c r="A477" s="33"/>
      <c r="B477" s="33"/>
    </row>
    <row r="478" spans="1:2" ht="16.5">
      <c r="A478" s="33"/>
      <c r="B478" s="33"/>
    </row>
    <row r="479" spans="1:2" ht="16.5">
      <c r="A479" s="33"/>
      <c r="B479" s="33"/>
    </row>
    <row r="480" spans="1:2" ht="16.5">
      <c r="A480" s="33"/>
      <c r="B480" s="33"/>
    </row>
    <row r="481" spans="1:2" ht="16.5">
      <c r="A481" s="33"/>
      <c r="B481" s="33"/>
    </row>
    <row r="482" spans="1:2" ht="16.5">
      <c r="A482" s="33"/>
      <c r="B482" s="33"/>
    </row>
    <row r="483" spans="1:2" ht="16.5">
      <c r="A483" s="33"/>
      <c r="B483" s="33"/>
    </row>
    <row r="484" spans="1:2" ht="16.5">
      <c r="A484" s="33"/>
      <c r="B484" s="33"/>
    </row>
    <row r="485" spans="1:2" ht="16.5">
      <c r="A485" s="33"/>
      <c r="B485" s="33"/>
    </row>
    <row r="486" spans="1:2" ht="16.5">
      <c r="A486" s="33"/>
      <c r="B486" s="33"/>
    </row>
    <row r="487" spans="1:2" ht="16.5">
      <c r="A487" s="33"/>
      <c r="B487" s="33"/>
    </row>
    <row r="488" spans="1:2" ht="16.5">
      <c r="A488" s="33"/>
      <c r="B488" s="33"/>
    </row>
    <row r="489" spans="1:2" ht="16.5">
      <c r="A489" s="33"/>
      <c r="B489" s="33"/>
    </row>
    <row r="490" spans="1:2" ht="16.5">
      <c r="A490" s="33"/>
      <c r="B490" s="33"/>
    </row>
    <row r="491" spans="1:2" ht="16.5">
      <c r="A491" s="33"/>
      <c r="B491" s="33"/>
    </row>
    <row r="492" spans="1:2" ht="16.5">
      <c r="A492" s="33"/>
      <c r="B492" s="33"/>
    </row>
    <row r="493" spans="1:2" ht="16.5">
      <c r="A493" s="33"/>
      <c r="B493" s="33"/>
    </row>
    <row r="494" spans="1:2" ht="16.5">
      <c r="A494" s="33"/>
      <c r="B494" s="33"/>
    </row>
    <row r="495" spans="1:2" ht="16.5">
      <c r="A495" s="33"/>
      <c r="B495" s="33"/>
    </row>
    <row r="496" spans="1:2" ht="16.5">
      <c r="A496" s="33"/>
      <c r="B496" s="33"/>
    </row>
    <row r="497" spans="1:2" ht="16.5">
      <c r="A497" s="33"/>
      <c r="B497" s="33"/>
    </row>
    <row r="498" spans="1:2" ht="16.5">
      <c r="A498" s="33"/>
      <c r="B498" s="33"/>
    </row>
    <row r="499" spans="1:2" ht="16.5">
      <c r="A499" s="33"/>
      <c r="B499" s="33"/>
    </row>
    <row r="500" spans="1:2" ht="16.5">
      <c r="A500" s="33"/>
      <c r="B500" s="33"/>
    </row>
    <row r="501" spans="1:2" ht="16.5">
      <c r="A501" s="33"/>
      <c r="B501" s="33"/>
    </row>
    <row r="502" spans="1:2" ht="16.5">
      <c r="A502" s="33"/>
      <c r="B502" s="33"/>
    </row>
    <row r="503" spans="1:2" ht="16.5">
      <c r="A503" s="33"/>
      <c r="B503" s="33"/>
    </row>
    <row r="504" spans="1:2" ht="16.5">
      <c r="A504" s="33"/>
      <c r="B504" s="33"/>
    </row>
    <row r="505" spans="1:2" ht="16.5">
      <c r="A505" s="33"/>
      <c r="B505" s="33"/>
    </row>
    <row r="506" spans="1:2" ht="16.5">
      <c r="A506" s="33"/>
      <c r="B506" s="33"/>
    </row>
    <row r="507" spans="1:2" ht="16.5">
      <c r="A507" s="33"/>
      <c r="B507" s="33"/>
    </row>
    <row r="508" spans="1:2" ht="16.5">
      <c r="A508" s="33"/>
      <c r="B508" s="33"/>
    </row>
    <row r="509" spans="1:2" ht="16.5">
      <c r="A509" s="33"/>
      <c r="B509" s="33"/>
    </row>
    <row r="510" spans="1:2" ht="16.5">
      <c r="A510" s="33"/>
      <c r="B510" s="33"/>
    </row>
    <row r="511" spans="1:2" ht="16.5">
      <c r="A511" s="33"/>
      <c r="B511" s="33"/>
    </row>
    <row r="512" spans="1:2" ht="16.5">
      <c r="A512" s="33"/>
      <c r="B512" s="33"/>
    </row>
    <row r="513" spans="1:2" ht="16.5">
      <c r="A513" s="33"/>
      <c r="B513" s="33"/>
    </row>
    <row r="514" spans="1:2" ht="16.5">
      <c r="A514" s="33"/>
      <c r="B514" s="33"/>
    </row>
    <row r="515" spans="1:2" ht="16.5">
      <c r="A515" s="33"/>
      <c r="B515" s="33"/>
    </row>
    <row r="516" spans="1:2" ht="16.5">
      <c r="A516" s="33"/>
      <c r="B516" s="33"/>
    </row>
    <row r="517" spans="1:2" ht="16.5">
      <c r="A517" s="33"/>
      <c r="B517" s="33"/>
    </row>
    <row r="518" spans="1:2" ht="16.5">
      <c r="A518" s="33"/>
      <c r="B518" s="33"/>
    </row>
    <row r="519" spans="1:2" ht="16.5">
      <c r="A519" s="33"/>
      <c r="B519" s="33"/>
    </row>
    <row r="520" spans="1:2" ht="16.5">
      <c r="A520" s="33"/>
      <c r="B520" s="33"/>
    </row>
    <row r="521" spans="1:2" ht="16.5">
      <c r="A521" s="33"/>
      <c r="B521" s="33"/>
    </row>
    <row r="522" spans="1:2" ht="16.5">
      <c r="A522" s="33"/>
      <c r="B522" s="33"/>
    </row>
    <row r="523" spans="1:2" ht="16.5">
      <c r="A523" s="33"/>
      <c r="B523" s="33"/>
    </row>
    <row r="524" spans="1:2" ht="16.5">
      <c r="A524" s="33"/>
      <c r="B524" s="33"/>
    </row>
    <row r="525" spans="1:2" ht="16.5">
      <c r="A525" s="33"/>
      <c r="B525" s="33"/>
    </row>
    <row r="526" spans="1:2" ht="16.5">
      <c r="A526" s="33"/>
      <c r="B526" s="33"/>
    </row>
    <row r="527" spans="1:2" ht="16.5">
      <c r="A527" s="33"/>
      <c r="B527" s="33"/>
    </row>
    <row r="528" spans="1:2" ht="16.5">
      <c r="A528" s="33"/>
      <c r="B528" s="33"/>
    </row>
    <row r="529" spans="1:2" ht="16.5">
      <c r="A529" s="33"/>
      <c r="B529" s="33"/>
    </row>
    <row r="530" spans="1:2" ht="16.5">
      <c r="A530" s="33"/>
      <c r="B530" s="33"/>
    </row>
    <row r="531" spans="1:2" ht="16.5">
      <c r="A531" s="33"/>
      <c r="B531" s="33"/>
    </row>
    <row r="532" spans="1:2" ht="16.5">
      <c r="A532" s="33"/>
      <c r="B532" s="33"/>
    </row>
    <row r="533" spans="1:2" ht="16.5">
      <c r="A533" s="33"/>
      <c r="B533" s="33"/>
    </row>
    <row r="534" spans="1:2" ht="16.5">
      <c r="A534" s="33"/>
      <c r="B534" s="33"/>
    </row>
    <row r="535" spans="1:2" ht="16.5">
      <c r="A535" s="33"/>
      <c r="B535" s="33"/>
    </row>
    <row r="536" spans="1:2" ht="16.5">
      <c r="A536" s="33"/>
      <c r="B536" s="33"/>
    </row>
    <row r="537" spans="1:2" ht="16.5">
      <c r="A537" s="33"/>
      <c r="B537" s="33"/>
    </row>
    <row r="538" spans="1:2" ht="16.5">
      <c r="A538" s="33"/>
      <c r="B538" s="33"/>
    </row>
    <row r="539" spans="1:2" ht="16.5">
      <c r="A539" s="33"/>
      <c r="B539" s="33"/>
    </row>
    <row r="540" spans="1:2" ht="16.5">
      <c r="A540" s="33"/>
      <c r="B540" s="33"/>
    </row>
    <row r="541" spans="1:2" ht="16.5">
      <c r="A541" s="33"/>
      <c r="B541" s="33"/>
    </row>
    <row r="542" spans="1:2" ht="16.5">
      <c r="A542" s="33"/>
      <c r="B542" s="33"/>
    </row>
    <row r="543" spans="1:2" ht="16.5">
      <c r="A543" s="33"/>
      <c r="B543" s="33"/>
    </row>
    <row r="544" spans="1:2" ht="16.5">
      <c r="A544" s="33"/>
      <c r="B544" s="33"/>
    </row>
    <row r="545" spans="1:2" ht="16.5">
      <c r="A545" s="33"/>
      <c r="B545" s="33"/>
    </row>
    <row r="546" spans="1:2" ht="16.5">
      <c r="A546" s="33"/>
      <c r="B546" s="33"/>
    </row>
    <row r="547" spans="1:2" ht="16.5">
      <c r="A547" s="33"/>
      <c r="B547" s="33"/>
    </row>
    <row r="548" spans="1:2" ht="16.5">
      <c r="A548" s="33"/>
      <c r="B548" s="33"/>
    </row>
    <row r="549" spans="1:2" ht="16.5">
      <c r="A549" s="33"/>
      <c r="B549" s="33"/>
    </row>
    <row r="550" spans="1:2" ht="16.5">
      <c r="A550" s="33"/>
      <c r="B550" s="33"/>
    </row>
    <row r="551" spans="1:2" ht="16.5">
      <c r="A551" s="33"/>
      <c r="B551" s="33"/>
    </row>
    <row r="552" spans="1:2" ht="16.5">
      <c r="A552" s="33"/>
      <c r="B552" s="33"/>
    </row>
    <row r="553" spans="1:2" ht="16.5">
      <c r="A553" s="33"/>
      <c r="B553" s="33"/>
    </row>
    <row r="554" spans="1:2" ht="16.5">
      <c r="A554" s="33"/>
      <c r="B554" s="33"/>
    </row>
    <row r="555" spans="1:2" ht="16.5">
      <c r="A555" s="33"/>
      <c r="B555" s="33"/>
    </row>
    <row r="556" spans="1:2" ht="16.5">
      <c r="A556" s="33"/>
      <c r="B556" s="33"/>
    </row>
    <row r="557" spans="1:2" ht="16.5">
      <c r="A557" s="33"/>
      <c r="B557" s="33"/>
    </row>
    <row r="558" spans="1:2" ht="16.5">
      <c r="A558" s="33"/>
      <c r="B558" s="33"/>
    </row>
    <row r="559" spans="1:2" ht="16.5">
      <c r="A559" s="33"/>
      <c r="B559" s="33"/>
    </row>
    <row r="560" spans="1:2" ht="16.5">
      <c r="A560" s="33"/>
      <c r="B560" s="33"/>
    </row>
    <row r="561" spans="1:2" ht="16.5">
      <c r="A561" s="33"/>
      <c r="B561" s="33"/>
    </row>
    <row r="562" spans="1:2" ht="16.5">
      <c r="A562" s="33"/>
      <c r="B562" s="33"/>
    </row>
    <row r="563" spans="1:2" ht="16.5">
      <c r="A563" s="33"/>
      <c r="B563" s="33"/>
    </row>
    <row r="564" spans="1:2" ht="16.5">
      <c r="A564" s="33"/>
      <c r="B564" s="33"/>
    </row>
    <row r="565" spans="1:2" ht="16.5">
      <c r="A565" s="33"/>
      <c r="B565" s="33"/>
    </row>
    <row r="566" spans="1:2" ht="16.5">
      <c r="A566" s="33"/>
      <c r="B566" s="33"/>
    </row>
    <row r="567" spans="1:2" ht="16.5">
      <c r="A567" s="33"/>
      <c r="B567" s="33"/>
    </row>
    <row r="568" spans="1:2" ht="16.5">
      <c r="A568" s="33"/>
      <c r="B568" s="33"/>
    </row>
    <row r="569" spans="1:2" ht="16.5">
      <c r="A569" s="33"/>
      <c r="B569" s="33"/>
    </row>
    <row r="570" spans="1:2" ht="16.5">
      <c r="A570" s="33"/>
      <c r="B570" s="33"/>
    </row>
    <row r="571" spans="1:2" ht="16.5">
      <c r="A571" s="33"/>
      <c r="B571" s="33"/>
    </row>
    <row r="572" spans="1:2" ht="16.5">
      <c r="A572" s="33"/>
      <c r="B572" s="33"/>
    </row>
    <row r="573" spans="1:2" ht="16.5">
      <c r="A573" s="33"/>
      <c r="B573" s="33"/>
    </row>
    <row r="574" spans="1:2" ht="16.5">
      <c r="A574" s="33"/>
      <c r="B574" s="33"/>
    </row>
    <row r="575" spans="1:2" ht="16.5">
      <c r="A575" s="33"/>
      <c r="B575" s="33"/>
    </row>
    <row r="576" spans="1:2" ht="16.5">
      <c r="A576" s="33"/>
      <c r="B576" s="33"/>
    </row>
    <row r="577" spans="1:2" ht="16.5">
      <c r="A577" s="33"/>
      <c r="B577" s="33"/>
    </row>
    <row r="578" spans="1:2" ht="16.5">
      <c r="A578" s="33"/>
      <c r="B578" s="33"/>
    </row>
    <row r="579" spans="1:2" ht="16.5">
      <c r="A579" s="33"/>
      <c r="B579" s="33"/>
    </row>
    <row r="580" spans="1:2" ht="16.5">
      <c r="A580" s="33"/>
      <c r="B580" s="33"/>
    </row>
    <row r="581" spans="1:2" ht="16.5">
      <c r="A581" s="33"/>
      <c r="B581" s="33"/>
    </row>
    <row r="582" spans="1:2" ht="16.5">
      <c r="A582" s="33"/>
      <c r="B582" s="33"/>
    </row>
    <row r="583" spans="1:2" ht="16.5">
      <c r="A583" s="33"/>
      <c r="B583" s="33"/>
    </row>
    <row r="584" spans="1:2" ht="16.5">
      <c r="A584" s="33"/>
      <c r="B584" s="33"/>
    </row>
    <row r="585" spans="1:2" ht="16.5">
      <c r="A585" s="33"/>
      <c r="B585" s="33"/>
    </row>
    <row r="586" spans="1:2" ht="16.5">
      <c r="A586" s="33"/>
      <c r="B586" s="33"/>
    </row>
    <row r="587" spans="1:2" ht="16.5">
      <c r="A587" s="33"/>
      <c r="B587" s="33"/>
    </row>
    <row r="588" spans="1:2" ht="16.5">
      <c r="A588" s="33"/>
      <c r="B588" s="33"/>
    </row>
    <row r="589" spans="1:2" ht="16.5">
      <c r="A589" s="33"/>
      <c r="B589" s="33"/>
    </row>
    <row r="590" spans="1:2" ht="16.5">
      <c r="A590" s="33"/>
      <c r="B590" s="33"/>
    </row>
    <row r="591" spans="1:2" ht="16.5">
      <c r="A591" s="33"/>
      <c r="B591" s="33"/>
    </row>
    <row r="592" spans="1:2" ht="16.5">
      <c r="A592" s="33"/>
      <c r="B592" s="33"/>
    </row>
    <row r="593" spans="1:2" ht="16.5">
      <c r="A593" s="33"/>
      <c r="B593" s="33"/>
    </row>
    <row r="594" spans="1:2" ht="16.5">
      <c r="A594" s="33"/>
      <c r="B594" s="33"/>
    </row>
    <row r="595" spans="1:2" ht="16.5">
      <c r="A595" s="33"/>
      <c r="B595" s="33"/>
    </row>
    <row r="596" spans="1:2" ht="16.5">
      <c r="A596" s="33"/>
      <c r="B596" s="33"/>
    </row>
    <row r="597" spans="1:2" ht="16.5">
      <c r="A597" s="33"/>
      <c r="B597" s="33"/>
    </row>
    <row r="598" spans="1:2" ht="16.5">
      <c r="A598" s="33"/>
      <c r="B598" s="33"/>
    </row>
    <row r="599" spans="1:2" ht="16.5">
      <c r="A599" s="33"/>
      <c r="B599" s="33"/>
    </row>
    <row r="600" spans="1:2" ht="16.5">
      <c r="A600" s="33"/>
      <c r="B600" s="33"/>
    </row>
    <row r="601" spans="1:2" ht="16.5">
      <c r="A601" s="33"/>
      <c r="B601" s="33"/>
    </row>
    <row r="602" spans="1:2" ht="16.5">
      <c r="A602" s="33"/>
      <c r="B602" s="33"/>
    </row>
    <row r="603" spans="1:2" ht="16.5">
      <c r="A603" s="33"/>
      <c r="B603" s="33"/>
    </row>
    <row r="604" spans="1:2" ht="16.5">
      <c r="A604" s="33"/>
      <c r="B604" s="33"/>
    </row>
    <row r="605" spans="1:2" ht="16.5">
      <c r="A605" s="33"/>
      <c r="B605" s="33"/>
    </row>
    <row r="606" spans="1:2" ht="16.5">
      <c r="A606" s="33"/>
      <c r="B606" s="33"/>
    </row>
    <row r="607" spans="1:2" ht="16.5">
      <c r="A607" s="33"/>
      <c r="B607" s="33"/>
    </row>
    <row r="608" spans="1:2" ht="16.5">
      <c r="A608" s="33"/>
      <c r="B608" s="33"/>
    </row>
    <row r="609" spans="1:2" ht="16.5">
      <c r="A609" s="33"/>
      <c r="B609" s="33"/>
    </row>
    <row r="610" spans="1:2" ht="16.5">
      <c r="A610" s="33"/>
      <c r="B610" s="33"/>
    </row>
    <row r="611" spans="1:2" ht="16.5">
      <c r="A611" s="33"/>
      <c r="B611" s="33"/>
    </row>
    <row r="612" spans="1:2" ht="16.5">
      <c r="A612" s="33"/>
      <c r="B612" s="33"/>
    </row>
    <row r="613" spans="1:2" ht="16.5">
      <c r="A613" s="33"/>
      <c r="B613" s="33"/>
    </row>
    <row r="614" spans="1:2" ht="16.5">
      <c r="A614" s="33"/>
      <c r="B614" s="33"/>
    </row>
    <row r="615" spans="1:2" ht="16.5">
      <c r="A615" s="33"/>
      <c r="B615" s="33"/>
    </row>
    <row r="616" spans="1:2" ht="16.5">
      <c r="A616" s="33"/>
      <c r="B616" s="33"/>
    </row>
    <row r="617" spans="1:2" ht="16.5">
      <c r="A617" s="33"/>
      <c r="B617" s="33"/>
    </row>
    <row r="618" spans="1:2" ht="16.5">
      <c r="A618" s="33"/>
      <c r="B618" s="33"/>
    </row>
    <row r="619" spans="1:2" ht="16.5">
      <c r="A619" s="33"/>
      <c r="B619" s="33"/>
    </row>
    <row r="620" spans="1:2" ht="16.5">
      <c r="A620" s="33"/>
      <c r="B620" s="33"/>
    </row>
    <row r="621" spans="1:2" ht="16.5">
      <c r="A621" s="33"/>
      <c r="B621" s="33"/>
    </row>
    <row r="622" spans="1:2" ht="16.5">
      <c r="A622" s="33"/>
      <c r="B622" s="33"/>
    </row>
    <row r="623" spans="1:2" ht="16.5">
      <c r="A623" s="33"/>
      <c r="B623" s="33"/>
    </row>
    <row r="624" spans="1:2" ht="16.5">
      <c r="A624" s="33"/>
      <c r="B624" s="33"/>
    </row>
    <row r="625" spans="1:2" ht="16.5">
      <c r="A625" s="33"/>
      <c r="B625" s="33"/>
    </row>
    <row r="626" spans="1:2" ht="16.5">
      <c r="A626" s="33"/>
      <c r="B626" s="33"/>
    </row>
    <row r="627" spans="1:2" ht="16.5">
      <c r="A627" s="33"/>
      <c r="B627" s="33"/>
    </row>
    <row r="628" spans="1:2" ht="16.5">
      <c r="A628" s="33"/>
      <c r="B628" s="33"/>
    </row>
    <row r="629" spans="1:2" ht="16.5">
      <c r="A629" s="33"/>
      <c r="B629" s="33"/>
    </row>
    <row r="630" spans="1:2" ht="16.5">
      <c r="A630" s="33"/>
      <c r="B630" s="33"/>
    </row>
    <row r="631" spans="1:2" ht="16.5">
      <c r="A631" s="33"/>
      <c r="B631" s="33"/>
    </row>
    <row r="632" spans="1:2" ht="16.5">
      <c r="A632" s="33"/>
      <c r="B632" s="33"/>
    </row>
    <row r="633" spans="1:2" ht="16.5">
      <c r="A633" s="33"/>
      <c r="B633" s="33"/>
    </row>
    <row r="634" spans="1:2" ht="16.5">
      <c r="A634" s="33"/>
      <c r="B634" s="33"/>
    </row>
    <row r="635" spans="1:2" ht="16.5">
      <c r="A635" s="33"/>
      <c r="B635" s="33"/>
    </row>
    <row r="636" spans="1:2" ht="16.5">
      <c r="A636" s="33"/>
      <c r="B636" s="33"/>
    </row>
    <row r="637" spans="1:2" ht="16.5">
      <c r="A637" s="33"/>
      <c r="B637" s="33"/>
    </row>
    <row r="638" spans="1:2" ht="16.5">
      <c r="A638" s="33"/>
      <c r="B638" s="33"/>
    </row>
    <row r="639" spans="1:2" ht="16.5">
      <c r="A639" s="33"/>
      <c r="B639" s="33"/>
    </row>
    <row r="640" spans="1:2" ht="16.5">
      <c r="A640" s="33"/>
      <c r="B640" s="33"/>
    </row>
    <row r="641" spans="1:2" ht="16.5">
      <c r="A641" s="33"/>
      <c r="B641" s="33"/>
    </row>
    <row r="642" spans="1:2" ht="16.5">
      <c r="A642" s="33"/>
      <c r="B642" s="33"/>
    </row>
    <row r="643" spans="1:2" ht="16.5">
      <c r="A643" s="33"/>
      <c r="B643" s="33"/>
    </row>
    <row r="644" spans="1:2" ht="16.5">
      <c r="A644" s="33"/>
      <c r="B644" s="33"/>
    </row>
    <row r="645" spans="1:2" ht="16.5">
      <c r="A645" s="33"/>
      <c r="B645" s="33"/>
    </row>
    <row r="646" spans="1:2" ht="16.5">
      <c r="A646" s="33"/>
      <c r="B646" s="33"/>
    </row>
    <row r="647" spans="1:2" ht="16.5">
      <c r="A647" s="33"/>
      <c r="B647" s="33"/>
    </row>
    <row r="648" spans="1:2" ht="16.5">
      <c r="A648" s="33"/>
      <c r="B648" s="33"/>
    </row>
    <row r="649" spans="1:2" ht="16.5">
      <c r="A649" s="33"/>
      <c r="B649" s="33"/>
    </row>
    <row r="650" spans="1:2" ht="16.5">
      <c r="A650" s="33"/>
      <c r="B650" s="33"/>
    </row>
    <row r="651" spans="1:2" ht="16.5">
      <c r="A651" s="33"/>
      <c r="B651" s="33"/>
    </row>
    <row r="652" spans="1:2" ht="16.5">
      <c r="A652" s="33"/>
      <c r="B652" s="33"/>
    </row>
    <row r="653" spans="1:2" ht="16.5">
      <c r="A653" s="33"/>
      <c r="B653" s="33"/>
    </row>
    <row r="654" spans="1:2" ht="16.5">
      <c r="A654" s="33"/>
      <c r="B654" s="33"/>
    </row>
    <row r="655" spans="1:2" ht="16.5">
      <c r="A655" s="33"/>
      <c r="B655" s="33"/>
    </row>
    <row r="656" spans="1:2" ht="16.5">
      <c r="A656" s="33"/>
      <c r="B656" s="33"/>
    </row>
    <row r="657" spans="1:2" ht="16.5">
      <c r="A657" s="33"/>
      <c r="B657" s="33"/>
    </row>
    <row r="658" spans="1:2" ht="16.5">
      <c r="A658" s="33"/>
      <c r="B658" s="33"/>
    </row>
    <row r="659" spans="1:2" ht="16.5">
      <c r="A659" s="33"/>
      <c r="B659" s="33"/>
    </row>
    <row r="660" spans="1:2" ht="16.5">
      <c r="A660" s="33"/>
      <c r="B660" s="33"/>
    </row>
    <row r="661" spans="1:2" ht="16.5">
      <c r="A661" s="33"/>
      <c r="B661" s="33"/>
    </row>
    <row r="662" spans="1:2" ht="16.5">
      <c r="A662" s="33"/>
      <c r="B662" s="33"/>
    </row>
    <row r="663" spans="1:2" ht="16.5">
      <c r="A663" s="33"/>
      <c r="B663" s="33"/>
    </row>
    <row r="664" spans="1:2" ht="16.5">
      <c r="A664" s="33"/>
      <c r="B664" s="33"/>
    </row>
    <row r="665" spans="1:2" ht="16.5">
      <c r="A665" s="33"/>
      <c r="B665" s="33"/>
    </row>
    <row r="666" spans="1:2" ht="16.5">
      <c r="A666" s="33"/>
      <c r="B666" s="33"/>
    </row>
    <row r="667" spans="1:2" ht="16.5">
      <c r="A667" s="33"/>
      <c r="B667" s="33"/>
    </row>
    <row r="668" spans="1:2" ht="16.5">
      <c r="A668" s="33"/>
      <c r="B668" s="33"/>
    </row>
    <row r="669" spans="1:2" ht="16.5">
      <c r="A669" s="33"/>
      <c r="B669" s="33"/>
    </row>
    <row r="670" spans="1:2" ht="16.5">
      <c r="A670" s="33"/>
      <c r="B670" s="33"/>
    </row>
    <row r="671" spans="1:2" ht="16.5">
      <c r="A671" s="33"/>
      <c r="B671" s="33"/>
    </row>
    <row r="672" spans="1:2" ht="16.5">
      <c r="A672" s="33"/>
      <c r="B672" s="33"/>
    </row>
    <row r="673" spans="1:2" ht="16.5">
      <c r="A673" s="33"/>
      <c r="B673" s="33"/>
    </row>
    <row r="674" spans="1:2" ht="16.5">
      <c r="A674" s="33"/>
      <c r="B674" s="33"/>
    </row>
    <row r="675" spans="1:2" ht="16.5">
      <c r="A675" s="33"/>
      <c r="B675" s="33"/>
    </row>
    <row r="676" spans="1:2" ht="16.5">
      <c r="A676" s="33"/>
      <c r="B676" s="33"/>
    </row>
    <row r="677" spans="1:2" ht="16.5">
      <c r="A677" s="33"/>
      <c r="B677" s="33"/>
    </row>
    <row r="678" spans="1:2" ht="16.5">
      <c r="A678" s="33"/>
      <c r="B678" s="33"/>
    </row>
    <row r="679" spans="1:2" ht="16.5">
      <c r="A679" s="33"/>
      <c r="B679" s="33"/>
    </row>
    <row r="680" spans="1:2" ht="16.5">
      <c r="A680" s="33"/>
      <c r="B680" s="33"/>
    </row>
    <row r="681" spans="1:2" ht="16.5">
      <c r="A681" s="33"/>
      <c r="B681" s="33"/>
    </row>
    <row r="682" spans="1:2" ht="16.5">
      <c r="A682" s="33"/>
      <c r="B682" s="33"/>
    </row>
    <row r="683" spans="1:2" ht="16.5">
      <c r="A683" s="33"/>
      <c r="B683" s="33"/>
    </row>
    <row r="684" spans="1:2" ht="16.5">
      <c r="A684" s="33"/>
      <c r="B684" s="33"/>
    </row>
    <row r="685" spans="1:2" ht="16.5">
      <c r="A685" s="33"/>
      <c r="B685" s="33"/>
    </row>
    <row r="686" spans="1:2" ht="16.5">
      <c r="A686" s="33"/>
      <c r="B686" s="33"/>
    </row>
    <row r="687" spans="1:2" ht="16.5">
      <c r="A687" s="33"/>
      <c r="B687" s="33"/>
    </row>
    <row r="688" spans="1:2" ht="16.5">
      <c r="A688" s="33"/>
      <c r="B688" s="33"/>
    </row>
    <row r="689" spans="1:2" ht="16.5">
      <c r="A689" s="33"/>
      <c r="B689" s="33"/>
    </row>
    <row r="690" spans="1:2" ht="16.5">
      <c r="A690" s="33"/>
      <c r="B690" s="33"/>
    </row>
    <row r="691" spans="1:2" ht="16.5">
      <c r="A691" s="33"/>
      <c r="B691" s="33"/>
    </row>
    <row r="692" spans="1:2" ht="16.5">
      <c r="A692" s="33"/>
      <c r="B692" s="33"/>
    </row>
    <row r="693" spans="1:2" ht="16.5">
      <c r="A693" s="33"/>
      <c r="B693" s="33"/>
    </row>
    <row r="694" spans="1:2" ht="16.5">
      <c r="A694" s="33"/>
      <c r="B694" s="33"/>
    </row>
    <row r="695" spans="1:2" ht="16.5">
      <c r="A695" s="33"/>
      <c r="B695" s="33"/>
    </row>
    <row r="696" spans="1:2" ht="16.5">
      <c r="A696" s="33"/>
      <c r="B696" s="33"/>
    </row>
    <row r="697" spans="1:2" ht="16.5">
      <c r="A697" s="33"/>
      <c r="B697" s="33"/>
    </row>
    <row r="698" spans="1:2" ht="16.5">
      <c r="A698" s="33"/>
      <c r="B698" s="33"/>
    </row>
    <row r="699" spans="1:2" ht="16.5">
      <c r="A699" s="33"/>
      <c r="B699" s="33"/>
    </row>
    <row r="700" spans="1:2" ht="16.5">
      <c r="A700" s="33"/>
      <c r="B700" s="33"/>
    </row>
    <row r="701" spans="1:2" ht="16.5">
      <c r="A701" s="33"/>
      <c r="B701" s="33"/>
    </row>
    <row r="702" spans="1:2" ht="16.5">
      <c r="A702" s="33"/>
      <c r="B702" s="33"/>
    </row>
    <row r="703" spans="1:2" ht="16.5">
      <c r="A703" s="33"/>
      <c r="B703" s="33"/>
    </row>
    <row r="704" spans="1:2" ht="16.5">
      <c r="A704" s="33"/>
      <c r="B704" s="33"/>
    </row>
    <row r="705" spans="1:2" ht="16.5">
      <c r="A705" s="33"/>
      <c r="B705" s="33"/>
    </row>
    <row r="706" spans="1:2" ht="16.5">
      <c r="A706" s="33"/>
      <c r="B706" s="33"/>
    </row>
    <row r="707" spans="1:2" ht="16.5">
      <c r="A707" s="33"/>
      <c r="B707" s="33"/>
    </row>
    <row r="708" spans="1:2" ht="16.5">
      <c r="A708" s="33"/>
      <c r="B708" s="33"/>
    </row>
    <row r="709" spans="1:2" ht="16.5">
      <c r="A709" s="33"/>
      <c r="B709" s="33"/>
    </row>
    <row r="710" spans="1:2" ht="16.5">
      <c r="A710" s="33"/>
      <c r="B710" s="33"/>
    </row>
    <row r="711" spans="1:2" ht="16.5">
      <c r="A711" s="33"/>
      <c r="B711" s="33"/>
    </row>
    <row r="712" spans="1:2" ht="16.5">
      <c r="A712" s="33"/>
      <c r="B712" s="33"/>
    </row>
    <row r="713" spans="1:2" ht="16.5">
      <c r="A713" s="33"/>
      <c r="B713" s="33"/>
    </row>
    <row r="714" spans="1:2" ht="16.5">
      <c r="A714" s="33"/>
      <c r="B714" s="33"/>
    </row>
    <row r="715" spans="1:2" ht="16.5">
      <c r="A715" s="33"/>
      <c r="B715" s="33"/>
    </row>
    <row r="716" spans="1:2" ht="16.5">
      <c r="A716" s="33"/>
      <c r="B716" s="33"/>
    </row>
    <row r="717" spans="1:2" ht="16.5">
      <c r="A717" s="33"/>
      <c r="B717" s="33"/>
    </row>
    <row r="718" spans="1:2" ht="16.5">
      <c r="A718" s="33"/>
      <c r="B718" s="33"/>
    </row>
    <row r="719" spans="1:2" ht="16.5">
      <c r="A719" s="33"/>
      <c r="B719" s="33"/>
    </row>
    <row r="720" spans="1:2" ht="16.5">
      <c r="A720" s="33"/>
      <c r="B720" s="33"/>
    </row>
    <row r="721" spans="1:2" ht="16.5">
      <c r="A721" s="33"/>
      <c r="B721" s="33"/>
    </row>
    <row r="722" spans="1:2" ht="16.5">
      <c r="A722" s="33"/>
      <c r="B722" s="33"/>
    </row>
    <row r="723" spans="1:2" ht="16.5">
      <c r="A723" s="33"/>
      <c r="B723" s="33"/>
    </row>
    <row r="724" spans="1:2" ht="16.5">
      <c r="A724" s="33"/>
      <c r="B724" s="33"/>
    </row>
    <row r="725" spans="1:2" ht="16.5">
      <c r="A725" s="33"/>
      <c r="B725" s="33"/>
    </row>
    <row r="726" spans="1:2" ht="16.5">
      <c r="A726" s="33"/>
      <c r="B726" s="33"/>
    </row>
    <row r="727" spans="1:2" ht="16.5">
      <c r="A727" s="33"/>
      <c r="B727" s="33"/>
    </row>
    <row r="728" spans="1:2" ht="16.5">
      <c r="A728" s="33"/>
      <c r="B728" s="33"/>
    </row>
    <row r="729" spans="1:2" ht="16.5">
      <c r="A729" s="33"/>
      <c r="B729" s="33"/>
    </row>
    <row r="730" spans="1:2" ht="16.5">
      <c r="A730" s="33"/>
      <c r="B730" s="33"/>
    </row>
    <row r="731" spans="1:2" ht="16.5">
      <c r="A731" s="33"/>
      <c r="B731" s="33"/>
    </row>
    <row r="732" spans="1:2" ht="16.5">
      <c r="A732" s="33"/>
      <c r="B732" s="33"/>
    </row>
    <row r="733" spans="1:2" ht="16.5">
      <c r="A733" s="33"/>
      <c r="B733" s="33"/>
    </row>
    <row r="734" spans="1:2" ht="16.5">
      <c r="A734" s="33"/>
      <c r="B734" s="33"/>
    </row>
    <row r="735" spans="1:2" ht="16.5">
      <c r="A735" s="33"/>
      <c r="B735" s="33"/>
    </row>
    <row r="736" spans="1:2" ht="16.5">
      <c r="A736" s="33"/>
      <c r="B736" s="33"/>
    </row>
    <row r="737" spans="1:2" ht="16.5">
      <c r="A737" s="33"/>
      <c r="B737" s="33"/>
    </row>
    <row r="738" spans="1:2" ht="16.5">
      <c r="A738" s="33"/>
      <c r="B738" s="33"/>
    </row>
    <row r="739" spans="1:2" ht="16.5">
      <c r="A739" s="33"/>
      <c r="B739" s="33"/>
    </row>
    <row r="740" spans="1:2" ht="16.5">
      <c r="A740" s="33"/>
      <c r="B740" s="33"/>
    </row>
    <row r="741" spans="1:2" ht="16.5">
      <c r="A741" s="33"/>
      <c r="B741" s="33"/>
    </row>
    <row r="742" spans="1:2" ht="16.5">
      <c r="A742" s="33"/>
      <c r="B742" s="33"/>
    </row>
    <row r="743" spans="1:2" ht="16.5">
      <c r="A743" s="33"/>
      <c r="B743" s="33"/>
    </row>
    <row r="744" spans="1:2" ht="16.5">
      <c r="A744" s="33"/>
      <c r="B744" s="33"/>
    </row>
    <row r="745" spans="1:2" ht="16.5">
      <c r="A745" s="33"/>
      <c r="B745" s="33"/>
    </row>
    <row r="746" spans="1:2" ht="16.5">
      <c r="A746" s="33"/>
      <c r="B746" s="33"/>
    </row>
    <row r="747" spans="1:2" ht="16.5">
      <c r="A747" s="33"/>
      <c r="B747" s="33"/>
    </row>
    <row r="748" spans="1:2" ht="16.5">
      <c r="A748" s="33"/>
      <c r="B748" s="33"/>
    </row>
    <row r="749" spans="1:2" ht="16.5">
      <c r="A749" s="33"/>
      <c r="B749" s="33"/>
    </row>
    <row r="750" spans="1:2" ht="16.5">
      <c r="A750" s="33"/>
      <c r="B750" s="33"/>
    </row>
    <row r="751" spans="1:2" ht="16.5">
      <c r="A751" s="33"/>
      <c r="B751" s="33"/>
    </row>
    <row r="752" spans="1:2" ht="16.5">
      <c r="A752" s="33"/>
      <c r="B752" s="33"/>
    </row>
    <row r="753" spans="1:2" ht="16.5">
      <c r="A753" s="33"/>
      <c r="B753" s="33"/>
    </row>
    <row r="754" spans="1:2" ht="16.5">
      <c r="A754" s="33"/>
      <c r="B754" s="33"/>
    </row>
    <row r="755" spans="1:2" ht="16.5">
      <c r="A755" s="33"/>
      <c r="B755" s="33"/>
    </row>
    <row r="756" spans="1:2" ht="16.5">
      <c r="A756" s="33"/>
      <c r="B756" s="33"/>
    </row>
    <row r="757" spans="1:2" ht="16.5">
      <c r="A757" s="33"/>
      <c r="B757" s="33"/>
    </row>
    <row r="758" spans="1:2" ht="16.5">
      <c r="A758" s="33"/>
      <c r="B758" s="33"/>
    </row>
    <row r="759" spans="1:2" ht="16.5">
      <c r="A759" s="33"/>
      <c r="B759" s="33"/>
    </row>
    <row r="760" spans="1:2" ht="16.5">
      <c r="A760" s="33"/>
      <c r="B760" s="33"/>
    </row>
    <row r="761" spans="1:2" ht="16.5">
      <c r="A761" s="33"/>
      <c r="B761" s="33"/>
    </row>
    <row r="762" spans="1:2" ht="16.5">
      <c r="A762" s="33"/>
      <c r="B762" s="33"/>
    </row>
    <row r="763" spans="1:2" ht="16.5">
      <c r="A763" s="33"/>
      <c r="B763" s="33"/>
    </row>
    <row r="764" spans="1:2" ht="16.5">
      <c r="A764" s="33"/>
      <c r="B764" s="33"/>
    </row>
    <row r="765" spans="1:2" ht="16.5">
      <c r="A765" s="33"/>
      <c r="B765" s="33"/>
    </row>
    <row r="766" spans="1:2" ht="16.5">
      <c r="A766" s="33"/>
      <c r="B766" s="33"/>
    </row>
    <row r="767" spans="1:2" ht="16.5">
      <c r="A767" s="33"/>
      <c r="B767" s="33"/>
    </row>
    <row r="768" spans="1:2" ht="16.5">
      <c r="A768" s="33"/>
      <c r="B768" s="33"/>
    </row>
    <row r="769" spans="1:2" ht="16.5">
      <c r="A769" s="33"/>
      <c r="B769" s="33"/>
    </row>
    <row r="770" spans="1:2" ht="16.5">
      <c r="A770" s="33"/>
      <c r="B770" s="33"/>
    </row>
    <row r="771" spans="1:2" ht="16.5">
      <c r="A771" s="33"/>
      <c r="B771" s="33"/>
    </row>
    <row r="772" spans="1:2" ht="16.5">
      <c r="A772" s="33"/>
      <c r="B772" s="33"/>
    </row>
    <row r="773" spans="1:2" ht="16.5">
      <c r="A773" s="33"/>
      <c r="B773" s="33"/>
    </row>
    <row r="774" spans="1:2" ht="16.5">
      <c r="A774" s="33"/>
      <c r="B774" s="33"/>
    </row>
    <row r="775" spans="1:2" ht="16.5">
      <c r="A775" s="33"/>
      <c r="B775" s="33"/>
    </row>
    <row r="776" spans="1:2" ht="16.5">
      <c r="A776" s="33"/>
      <c r="B776" s="33"/>
    </row>
    <row r="777" spans="1:2" ht="16.5">
      <c r="A777" s="33"/>
      <c r="B777" s="33"/>
    </row>
    <row r="778" spans="1:2" ht="16.5">
      <c r="A778" s="33"/>
      <c r="B778" s="33"/>
    </row>
    <row r="779" spans="1:2" ht="16.5">
      <c r="A779" s="33"/>
      <c r="B779" s="33"/>
    </row>
    <row r="780" spans="1:2" ht="16.5">
      <c r="A780" s="33"/>
      <c r="B780" s="33"/>
    </row>
    <row r="781" spans="1:2" ht="16.5">
      <c r="A781" s="33"/>
      <c r="B781" s="33"/>
    </row>
    <row r="782" spans="1:2" ht="16.5">
      <c r="A782" s="33"/>
      <c r="B782" s="33"/>
    </row>
    <row r="783" spans="1:2" ht="16.5">
      <c r="A783" s="33"/>
      <c r="B783" s="33"/>
    </row>
    <row r="784" spans="1:2" ht="16.5">
      <c r="A784" s="33"/>
      <c r="B784" s="33"/>
    </row>
    <row r="785" spans="1:2" ht="16.5">
      <c r="A785" s="33"/>
      <c r="B785" s="33"/>
    </row>
    <row r="786" spans="1:2" ht="16.5">
      <c r="A786" s="33"/>
      <c r="B786" s="33"/>
    </row>
    <row r="787" spans="1:2" ht="16.5">
      <c r="A787" s="33"/>
      <c r="B787" s="33"/>
    </row>
    <row r="788" spans="1:2" ht="16.5">
      <c r="A788" s="33"/>
      <c r="B788" s="33"/>
    </row>
    <row r="789" spans="1:2" ht="16.5">
      <c r="A789" s="33"/>
      <c r="B789" s="33"/>
    </row>
    <row r="790" spans="1:2" ht="16.5">
      <c r="A790" s="33"/>
      <c r="B790" s="33"/>
    </row>
    <row r="791" spans="1:2" ht="16.5">
      <c r="A791" s="33"/>
      <c r="B791" s="33"/>
    </row>
    <row r="792" spans="1:2" ht="16.5">
      <c r="A792" s="33"/>
      <c r="B792" s="33"/>
    </row>
    <row r="793" spans="1:2" ht="16.5">
      <c r="A793" s="33"/>
      <c r="B793" s="33"/>
    </row>
    <row r="794" spans="1:2" ht="16.5">
      <c r="A794" s="33"/>
      <c r="B794" s="33"/>
    </row>
    <row r="795" spans="1:2" ht="16.5">
      <c r="A795" s="33"/>
      <c r="B795" s="33"/>
    </row>
    <row r="796" spans="1:2" ht="16.5">
      <c r="A796" s="33"/>
      <c r="B796" s="33"/>
    </row>
    <row r="797" spans="1:2" ht="16.5">
      <c r="A797" s="33"/>
      <c r="B797" s="33"/>
    </row>
    <row r="798" spans="1:2" ht="16.5">
      <c r="A798" s="33"/>
      <c r="B798" s="33"/>
    </row>
    <row r="799" spans="1:2" ht="16.5">
      <c r="A799" s="33"/>
      <c r="B799" s="33"/>
    </row>
    <row r="800" spans="1:2" ht="16.5">
      <c r="A800" s="33"/>
      <c r="B800" s="33"/>
    </row>
    <row r="801" spans="1:2" ht="16.5">
      <c r="A801" s="33"/>
      <c r="B801" s="33"/>
    </row>
    <row r="802" spans="1:2" ht="16.5">
      <c r="A802" s="33"/>
      <c r="B802" s="33"/>
    </row>
    <row r="803" spans="1:2" ht="16.5">
      <c r="A803" s="33"/>
      <c r="B803" s="33"/>
    </row>
    <row r="804" spans="1:2" ht="16.5">
      <c r="A804" s="33"/>
      <c r="B804" s="33"/>
    </row>
    <row r="805" spans="1:2" ht="16.5">
      <c r="A805" s="33"/>
      <c r="B805" s="33"/>
    </row>
    <row r="806" spans="1:2" ht="16.5">
      <c r="A806" s="33"/>
      <c r="B806" s="33"/>
    </row>
    <row r="807" spans="1:2" ht="16.5">
      <c r="A807" s="33"/>
      <c r="B807" s="33"/>
    </row>
    <row r="808" spans="1:2" ht="16.5">
      <c r="A808" s="33"/>
      <c r="B808" s="33"/>
    </row>
    <row r="809" spans="1:2" ht="16.5">
      <c r="A809" s="33"/>
      <c r="B809" s="33"/>
    </row>
    <row r="810" spans="1:2" ht="16.5">
      <c r="A810" s="33"/>
      <c r="B810" s="33"/>
    </row>
    <row r="811" spans="1:2" ht="16.5">
      <c r="A811" s="33"/>
      <c r="B811" s="33"/>
    </row>
    <row r="812" spans="1:2" ht="16.5">
      <c r="A812" s="33"/>
      <c r="B812" s="33"/>
    </row>
    <row r="813" spans="1:2" ht="16.5">
      <c r="A813" s="33"/>
      <c r="B813" s="33"/>
    </row>
    <row r="814" spans="1:2" ht="16.5">
      <c r="A814" s="33"/>
      <c r="B814" s="33"/>
    </row>
    <row r="815" spans="1:2" ht="16.5">
      <c r="A815" s="33"/>
      <c r="B815" s="33"/>
    </row>
    <row r="816" spans="1:2" ht="16.5">
      <c r="A816" s="33"/>
      <c r="B816" s="33"/>
    </row>
    <row r="817" spans="1:2" ht="16.5">
      <c r="A817" s="33"/>
      <c r="B817" s="33"/>
    </row>
    <row r="818" spans="1:2" ht="16.5">
      <c r="A818" s="33"/>
      <c r="B818" s="33"/>
    </row>
    <row r="819" spans="1:2" ht="16.5">
      <c r="A819" s="33"/>
      <c r="B819" s="33"/>
    </row>
    <row r="820" spans="1:2" ht="16.5">
      <c r="A820" s="33"/>
      <c r="B820" s="33"/>
    </row>
    <row r="821" spans="1:2" ht="16.5">
      <c r="A821" s="33"/>
      <c r="B821" s="33"/>
    </row>
    <row r="822" spans="1:2" ht="16.5">
      <c r="A822" s="33"/>
      <c r="B822" s="33"/>
    </row>
    <row r="823" spans="1:2" ht="16.5">
      <c r="A823" s="33"/>
      <c r="B823" s="33"/>
    </row>
    <row r="824" spans="1:2" ht="16.5">
      <c r="A824" s="33"/>
      <c r="B824" s="33"/>
    </row>
    <row r="825" spans="1:2" ht="16.5">
      <c r="A825" s="33"/>
      <c r="B825" s="33"/>
    </row>
    <row r="826" spans="1:2" ht="16.5">
      <c r="A826" s="33"/>
      <c r="B826" s="33"/>
    </row>
    <row r="827" spans="1:2" ht="16.5">
      <c r="A827" s="33"/>
      <c r="B827" s="33"/>
    </row>
    <row r="828" spans="1:2" ht="16.5">
      <c r="A828" s="33"/>
      <c r="B828" s="33"/>
    </row>
    <row r="829" spans="1:2" ht="16.5">
      <c r="A829" s="33"/>
      <c r="B829" s="33"/>
    </row>
    <row r="830" spans="1:2" ht="16.5">
      <c r="A830" s="33"/>
      <c r="B830" s="33"/>
    </row>
    <row r="831" spans="1:2" ht="16.5">
      <c r="A831" s="33"/>
      <c r="B831" s="33"/>
    </row>
    <row r="832" spans="1:2" ht="16.5">
      <c r="A832" s="33"/>
      <c r="B832" s="33"/>
    </row>
    <row r="833" spans="1:2" ht="16.5">
      <c r="A833" s="33"/>
      <c r="B833" s="33"/>
    </row>
    <row r="834" spans="1:2" ht="16.5">
      <c r="A834" s="33"/>
      <c r="B834" s="33"/>
    </row>
    <row r="835" spans="1:2" ht="16.5">
      <c r="A835" s="33"/>
      <c r="B835" s="33"/>
    </row>
    <row r="836" spans="1:2" ht="16.5">
      <c r="A836" s="33"/>
      <c r="B836" s="33"/>
    </row>
    <row r="837" spans="1:2" ht="16.5">
      <c r="A837" s="33"/>
      <c r="B837" s="33"/>
    </row>
    <row r="838" spans="1:2" ht="16.5">
      <c r="A838" s="33"/>
      <c r="B838" s="33"/>
    </row>
    <row r="839" spans="1:2" ht="16.5">
      <c r="A839" s="33"/>
      <c r="B839" s="33"/>
    </row>
    <row r="840" spans="1:2" ht="16.5">
      <c r="A840" s="33"/>
      <c r="B840" s="33"/>
    </row>
    <row r="841" spans="1:2" ht="16.5">
      <c r="A841" s="33"/>
      <c r="B841" s="33"/>
    </row>
    <row r="842" spans="1:2" ht="16.5">
      <c r="A842" s="33"/>
      <c r="B842" s="33"/>
    </row>
    <row r="843" spans="1:2" ht="16.5">
      <c r="A843" s="33"/>
      <c r="B843" s="33"/>
    </row>
    <row r="844" spans="1:2" ht="16.5">
      <c r="A844" s="33"/>
      <c r="B844" s="33"/>
    </row>
    <row r="845" spans="1:2" ht="16.5">
      <c r="A845" s="33"/>
      <c r="B845" s="33"/>
    </row>
    <row r="846" spans="1:2" ht="16.5">
      <c r="A846" s="33"/>
      <c r="B846" s="33"/>
    </row>
    <row r="847" spans="1:2" ht="16.5">
      <c r="A847" s="33"/>
      <c r="B847" s="33"/>
    </row>
    <row r="848" spans="1:2" ht="16.5">
      <c r="A848" s="33"/>
      <c r="B848" s="33"/>
    </row>
    <row r="849" spans="1:2" ht="16.5">
      <c r="A849" s="33"/>
      <c r="B849" s="33"/>
    </row>
    <row r="850" spans="1:2" ht="16.5">
      <c r="A850" s="33"/>
      <c r="B850" s="33"/>
    </row>
    <row r="851" spans="1:2" ht="16.5">
      <c r="A851" s="33"/>
      <c r="B851" s="33"/>
    </row>
    <row r="852" spans="1:2" ht="16.5">
      <c r="A852" s="33"/>
      <c r="B852" s="33"/>
    </row>
    <row r="853" spans="1:2" ht="16.5">
      <c r="A853" s="33"/>
      <c r="B853" s="33"/>
    </row>
    <row r="854" spans="1:2" ht="16.5">
      <c r="A854" s="33"/>
      <c r="B854" s="33"/>
    </row>
    <row r="855" spans="1:2" ht="16.5">
      <c r="A855" s="33"/>
      <c r="B855" s="33"/>
    </row>
    <row r="856" spans="1:2" ht="16.5">
      <c r="A856" s="33"/>
      <c r="B856" s="33"/>
    </row>
    <row r="857" spans="1:2" ht="16.5">
      <c r="A857" s="33"/>
      <c r="B857" s="33"/>
    </row>
    <row r="858" spans="1:2" ht="16.5">
      <c r="A858" s="33"/>
      <c r="B858" s="33"/>
    </row>
    <row r="859" spans="1:2" ht="16.5">
      <c r="A859" s="33"/>
      <c r="B859" s="33"/>
    </row>
    <row r="860" spans="1:2" ht="16.5">
      <c r="A860" s="33"/>
      <c r="B860" s="33"/>
    </row>
    <row r="861" spans="1:2" ht="16.5">
      <c r="A861" s="33"/>
      <c r="B861" s="33"/>
    </row>
    <row r="862" spans="1:2" ht="16.5">
      <c r="A862" s="33"/>
      <c r="B862" s="33"/>
    </row>
    <row r="863" spans="1:2" ht="16.5">
      <c r="A863" s="33"/>
      <c r="B863" s="33"/>
    </row>
    <row r="864" spans="1:2" ht="16.5">
      <c r="A864" s="33"/>
      <c r="B864" s="33"/>
    </row>
    <row r="865" spans="1:2" ht="16.5">
      <c r="A865" s="33"/>
      <c r="B865" s="33"/>
    </row>
    <row r="866" spans="1:2" ht="16.5">
      <c r="A866" s="33"/>
      <c r="B866" s="33"/>
    </row>
    <row r="867" spans="1:2" ht="16.5">
      <c r="A867" s="33"/>
      <c r="B867" s="33"/>
    </row>
    <row r="868" spans="1:2" ht="16.5">
      <c r="A868" s="33"/>
      <c r="B868" s="33"/>
    </row>
    <row r="869" spans="1:2" ht="16.5">
      <c r="A869" s="33"/>
      <c r="B869" s="33"/>
    </row>
    <row r="870" spans="1:2" ht="16.5">
      <c r="A870" s="33"/>
      <c r="B870" s="33"/>
    </row>
    <row r="871" spans="1:2" ht="16.5">
      <c r="A871" s="33"/>
      <c r="B871" s="33"/>
    </row>
    <row r="872" spans="1:2" ht="16.5">
      <c r="A872" s="33"/>
      <c r="B872" s="33"/>
    </row>
    <row r="873" spans="1:2" ht="16.5">
      <c r="A873" s="33"/>
      <c r="B873" s="33"/>
    </row>
    <row r="874" spans="1:2" ht="16.5">
      <c r="A874" s="33"/>
      <c r="B874" s="33"/>
    </row>
    <row r="875" spans="1:2" ht="16.5">
      <c r="A875" s="33"/>
      <c r="B875" s="33"/>
    </row>
    <row r="876" spans="1:2" ht="16.5">
      <c r="A876" s="33"/>
      <c r="B876" s="33"/>
    </row>
    <row r="877" spans="1:2" ht="16.5">
      <c r="A877" s="33"/>
      <c r="B877" s="33"/>
    </row>
    <row r="878" spans="1:2" ht="16.5">
      <c r="A878" s="33"/>
      <c r="B878" s="33"/>
    </row>
    <row r="879" spans="1:2" ht="16.5">
      <c r="A879" s="33"/>
      <c r="B879" s="33"/>
    </row>
    <row r="880" spans="1:2" ht="16.5">
      <c r="A880" s="33"/>
      <c r="B880" s="33"/>
    </row>
    <row r="881" spans="1:2" ht="16.5">
      <c r="A881" s="33"/>
      <c r="B881" s="33"/>
    </row>
    <row r="882" spans="1:2" ht="16.5">
      <c r="A882" s="33"/>
      <c r="B882" s="33"/>
    </row>
    <row r="883" spans="1:2" ht="16.5">
      <c r="A883" s="33"/>
      <c r="B883" s="33"/>
    </row>
    <row r="884" spans="1:2" ht="16.5">
      <c r="A884" s="33"/>
      <c r="B884" s="33"/>
    </row>
    <row r="885" spans="1:2" ht="16.5">
      <c r="A885" s="33"/>
      <c r="B885" s="33"/>
    </row>
    <row r="886" spans="1:2" ht="16.5">
      <c r="A886" s="33"/>
      <c r="B886" s="33"/>
    </row>
    <row r="887" spans="1:2" ht="16.5">
      <c r="A887" s="33"/>
      <c r="B887" s="33"/>
    </row>
    <row r="888" spans="1:2" ht="16.5">
      <c r="A888" s="33"/>
      <c r="B888" s="33"/>
    </row>
    <row r="889" spans="1:2" ht="16.5">
      <c r="A889" s="33"/>
      <c r="B889" s="33"/>
    </row>
    <row r="890" spans="1:2" ht="16.5">
      <c r="A890" s="33"/>
      <c r="B890" s="33"/>
    </row>
    <row r="891" spans="1:2" ht="16.5">
      <c r="A891" s="33"/>
      <c r="B891" s="33"/>
    </row>
    <row r="892" spans="1:2" ht="16.5">
      <c r="A892" s="33"/>
      <c r="B892" s="33"/>
    </row>
    <row r="893" spans="1:2" ht="16.5">
      <c r="A893" s="33"/>
      <c r="B893" s="33"/>
    </row>
    <row r="894" spans="1:2" ht="16.5">
      <c r="A894" s="33"/>
      <c r="B894" s="33"/>
    </row>
    <row r="895" spans="1:2" ht="16.5">
      <c r="A895" s="33"/>
      <c r="B895" s="33"/>
    </row>
    <row r="896" spans="1:2" ht="16.5">
      <c r="A896" s="33"/>
      <c r="B896" s="33"/>
    </row>
    <row r="897" spans="1:2" ht="16.5">
      <c r="A897" s="33"/>
      <c r="B897" s="33"/>
    </row>
    <row r="898" spans="1:2" ht="16.5">
      <c r="A898" s="33"/>
      <c r="B898" s="33"/>
    </row>
    <row r="899" spans="1:2" ht="16.5">
      <c r="A899" s="33"/>
      <c r="B899" s="33"/>
    </row>
    <row r="900" spans="1:2" ht="16.5">
      <c r="A900" s="33"/>
      <c r="B900" s="33"/>
    </row>
    <row r="901" spans="1:2" ht="16.5">
      <c r="A901" s="33"/>
      <c r="B901" s="33"/>
    </row>
    <row r="902" spans="1:2" ht="16.5">
      <c r="A902" s="33"/>
      <c r="B902" s="33"/>
    </row>
    <row r="903" spans="1:2" ht="16.5">
      <c r="A903" s="33"/>
      <c r="B903" s="33"/>
    </row>
    <row r="904" spans="1:2" ht="16.5">
      <c r="A904" s="33"/>
      <c r="B904" s="33"/>
    </row>
    <row r="905" spans="1:2" ht="16.5">
      <c r="A905" s="33"/>
      <c r="B905" s="33"/>
    </row>
    <row r="906" spans="1:2" ht="16.5">
      <c r="A906" s="33"/>
      <c r="B906" s="33"/>
    </row>
    <row r="907" spans="1:2" ht="16.5">
      <c r="A907" s="33"/>
      <c r="B907" s="33"/>
    </row>
    <row r="908" spans="1:2" ht="16.5">
      <c r="A908" s="33"/>
      <c r="B908" s="33"/>
    </row>
    <row r="909" spans="1:2" ht="16.5">
      <c r="A909" s="33"/>
      <c r="B909" s="33"/>
    </row>
    <row r="910" spans="1:2" ht="16.5">
      <c r="A910" s="33"/>
      <c r="B910" s="33"/>
    </row>
    <row r="911" spans="1:2" ht="16.5">
      <c r="A911" s="33"/>
      <c r="B911" s="33"/>
    </row>
    <row r="912" spans="1:2" ht="16.5">
      <c r="A912" s="33"/>
      <c r="B912" s="33"/>
    </row>
    <row r="913" spans="1:2" ht="16.5">
      <c r="A913" s="33"/>
      <c r="B913" s="33"/>
    </row>
    <row r="914" spans="1:2" ht="16.5">
      <c r="A914" s="33"/>
      <c r="B914" s="33"/>
    </row>
    <row r="915" spans="1:2" ht="16.5">
      <c r="A915" s="33"/>
      <c r="B915" s="33"/>
    </row>
    <row r="916" spans="1:2" ht="16.5">
      <c r="A916" s="33"/>
      <c r="B916" s="33"/>
    </row>
    <row r="917" spans="1:2" ht="16.5">
      <c r="A917" s="33"/>
      <c r="B917" s="33"/>
    </row>
    <row r="918" spans="1:2" ht="16.5">
      <c r="A918" s="33"/>
      <c r="B918" s="33"/>
    </row>
    <row r="919" spans="1:2" ht="16.5">
      <c r="A919" s="33"/>
      <c r="B919" s="33"/>
    </row>
    <row r="920" spans="1:2" ht="16.5">
      <c r="A920" s="33"/>
      <c r="B920" s="33"/>
    </row>
    <row r="921" spans="1:2" ht="16.5">
      <c r="A921" s="33"/>
      <c r="B921" s="33"/>
    </row>
    <row r="922" spans="1:2" ht="16.5">
      <c r="A922" s="33"/>
      <c r="B922" s="33"/>
    </row>
    <row r="923" spans="1:2" ht="16.5">
      <c r="A923" s="33"/>
      <c r="B923" s="33"/>
    </row>
    <row r="924" spans="1:2" ht="16.5">
      <c r="A924" s="33"/>
      <c r="B924" s="33"/>
    </row>
    <row r="925" spans="1:2" ht="16.5">
      <c r="A925" s="33"/>
      <c r="B925" s="33"/>
    </row>
    <row r="926" spans="1:2" ht="16.5">
      <c r="A926" s="33"/>
      <c r="B926" s="33"/>
    </row>
    <row r="927" spans="1:2" ht="16.5">
      <c r="A927" s="33"/>
      <c r="B927" s="33"/>
    </row>
    <row r="928" spans="1:2" ht="16.5">
      <c r="A928" s="33"/>
      <c r="B928" s="33"/>
    </row>
    <row r="929" spans="1:2" ht="16.5">
      <c r="A929" s="33"/>
      <c r="B929" s="33"/>
    </row>
    <row r="930" spans="1:2" ht="16.5">
      <c r="A930" s="33"/>
      <c r="B930" s="33"/>
    </row>
    <row r="931" spans="1:2" ht="16.5">
      <c r="A931" s="33"/>
      <c r="B931" s="33"/>
    </row>
    <row r="932" spans="1:2" ht="16.5">
      <c r="A932" s="33"/>
      <c r="B932" s="33"/>
    </row>
    <row r="933" spans="1:2" ht="16.5">
      <c r="A933" s="33"/>
      <c r="B933" s="33"/>
    </row>
    <row r="934" spans="1:2" ht="16.5">
      <c r="A934" s="33"/>
      <c r="B934" s="33"/>
    </row>
    <row r="935" spans="1:2" ht="16.5">
      <c r="A935" s="33"/>
      <c r="B935" s="33"/>
    </row>
    <row r="936" spans="1:2" ht="16.5">
      <c r="A936" s="33"/>
      <c r="B936" s="33"/>
    </row>
    <row r="937" spans="1:2" ht="16.5">
      <c r="A937" s="33"/>
      <c r="B937" s="33"/>
    </row>
    <row r="938" spans="1:2" ht="16.5">
      <c r="A938" s="33"/>
      <c r="B938" s="33"/>
    </row>
    <row r="939" spans="1:2" ht="16.5">
      <c r="A939" s="33"/>
      <c r="B939" s="33"/>
    </row>
    <row r="940" spans="1:2" ht="16.5">
      <c r="A940" s="33"/>
      <c r="B940" s="33"/>
    </row>
    <row r="941" spans="1:2" ht="16.5">
      <c r="A941" s="33"/>
      <c r="B941" s="33"/>
    </row>
    <row r="942" spans="1:2" ht="16.5">
      <c r="A942" s="33"/>
      <c r="B942" s="33"/>
    </row>
    <row r="943" spans="1:2" ht="16.5">
      <c r="A943" s="33"/>
      <c r="B943" s="33"/>
    </row>
    <row r="944" spans="1:2" ht="16.5">
      <c r="A944" s="33"/>
      <c r="B944" s="33"/>
    </row>
    <row r="945" spans="1:2" ht="16.5">
      <c r="A945" s="33"/>
      <c r="B945" s="33"/>
    </row>
    <row r="946" spans="1:2" ht="16.5">
      <c r="A946" s="33"/>
      <c r="B946" s="33"/>
    </row>
    <row r="947" spans="1:2" ht="16.5">
      <c r="A947" s="33"/>
      <c r="B947" s="33"/>
    </row>
    <row r="948" spans="1:2" ht="16.5">
      <c r="A948" s="33"/>
      <c r="B948" s="33"/>
    </row>
    <row r="949" spans="1:2" ht="16.5">
      <c r="A949" s="33"/>
      <c r="B949" s="33"/>
    </row>
    <row r="950" spans="1:2" ht="16.5">
      <c r="A950" s="33"/>
      <c r="B950" s="33"/>
    </row>
    <row r="951" spans="1:2" ht="16.5">
      <c r="A951" s="33"/>
      <c r="B951" s="33"/>
    </row>
    <row r="952" spans="1:2" ht="16.5">
      <c r="A952" s="33"/>
      <c r="B952" s="33"/>
    </row>
    <row r="953" spans="1:2" ht="16.5">
      <c r="A953" s="33"/>
      <c r="B953" s="33"/>
    </row>
    <row r="954" spans="1:2" ht="16.5">
      <c r="A954" s="33"/>
      <c r="B954" s="33"/>
    </row>
    <row r="955" spans="1:2" ht="16.5">
      <c r="A955" s="33"/>
      <c r="B955" s="33"/>
    </row>
    <row r="956" spans="1:2" ht="16.5">
      <c r="A956" s="33"/>
      <c r="B956" s="33"/>
    </row>
    <row r="957" spans="1:2" ht="16.5">
      <c r="A957" s="33"/>
      <c r="B957" s="33"/>
    </row>
    <row r="958" spans="1:2" ht="16.5">
      <c r="A958" s="33"/>
      <c r="B958" s="33"/>
    </row>
    <row r="959" spans="1:2" ht="16.5">
      <c r="A959" s="33"/>
      <c r="B959" s="33"/>
    </row>
    <row r="960" spans="1:2" ht="16.5">
      <c r="A960" s="33"/>
      <c r="B960" s="33"/>
    </row>
    <row r="961" spans="1:2" ht="16.5">
      <c r="A961" s="33"/>
      <c r="B961" s="33"/>
    </row>
    <row r="962" spans="1:2" ht="16.5">
      <c r="A962" s="33"/>
      <c r="B962" s="33"/>
    </row>
    <row r="963" spans="1:2" ht="16.5">
      <c r="A963" s="33"/>
      <c r="B963" s="33"/>
    </row>
    <row r="964" spans="1:2" ht="16.5">
      <c r="A964" s="33"/>
      <c r="B964" s="33"/>
    </row>
    <row r="965" spans="1:2" ht="16.5">
      <c r="A965" s="33"/>
      <c r="B965" s="33"/>
    </row>
    <row r="966" spans="1:2" ht="16.5">
      <c r="A966" s="33"/>
      <c r="B966" s="33"/>
    </row>
    <row r="967" spans="1:2" ht="16.5">
      <c r="A967" s="33"/>
      <c r="B967" s="33"/>
    </row>
    <row r="968" spans="1:2" ht="16.5">
      <c r="A968" s="33"/>
      <c r="B968" s="33"/>
    </row>
    <row r="969" spans="1:2" ht="16.5">
      <c r="A969" s="33"/>
      <c r="B969" s="33"/>
    </row>
    <row r="970" spans="1:2" ht="16.5">
      <c r="A970" s="33"/>
      <c r="B970" s="33"/>
    </row>
    <row r="971" spans="1:2" ht="16.5">
      <c r="A971" s="33"/>
      <c r="B971" s="33"/>
    </row>
    <row r="972" spans="1:2" ht="16.5">
      <c r="A972" s="33"/>
      <c r="B972" s="33"/>
    </row>
    <row r="973" spans="1:2" ht="16.5">
      <c r="A973" s="33"/>
      <c r="B973" s="33"/>
    </row>
    <row r="974" spans="1:2" ht="16.5">
      <c r="A974" s="33"/>
      <c r="B974" s="33"/>
    </row>
    <row r="975" spans="1:2" ht="16.5">
      <c r="A975" s="33"/>
      <c r="B975" s="33"/>
    </row>
    <row r="976" spans="1:2" ht="16.5">
      <c r="A976" s="33"/>
      <c r="B976" s="33"/>
    </row>
    <row r="977" spans="1:2" ht="16.5">
      <c r="A977" s="33"/>
      <c r="B977" s="33"/>
    </row>
    <row r="978" spans="1:2" ht="16.5">
      <c r="A978" s="33"/>
      <c r="B978" s="33"/>
    </row>
    <row r="979" spans="1:2" ht="16.5">
      <c r="A979" s="33"/>
      <c r="B979" s="33"/>
    </row>
    <row r="980" spans="1:2" ht="16.5">
      <c r="A980" s="33"/>
      <c r="B980" s="33"/>
    </row>
    <row r="981" spans="1:2" ht="16.5">
      <c r="A981" s="33"/>
      <c r="B981" s="33"/>
    </row>
    <row r="982" spans="1:2" ht="16.5">
      <c r="A982" s="33"/>
      <c r="B982" s="33"/>
    </row>
    <row r="983" spans="1:2" ht="16.5">
      <c r="A983" s="33"/>
      <c r="B983" s="33"/>
    </row>
    <row r="984" spans="1:2" ht="16.5">
      <c r="A984" s="33"/>
      <c r="B984" s="33"/>
    </row>
    <row r="985" spans="1:2" ht="16.5">
      <c r="A985" s="33"/>
      <c r="B985" s="33"/>
    </row>
    <row r="986" spans="1:2" ht="16.5">
      <c r="A986" s="33"/>
      <c r="B986" s="33"/>
    </row>
    <row r="987" spans="1:2" ht="16.5">
      <c r="A987" s="33"/>
      <c r="B987" s="33"/>
    </row>
    <row r="988" spans="1:2" ht="16.5">
      <c r="A988" s="33"/>
      <c r="B988" s="33"/>
    </row>
    <row r="989" spans="1:2" ht="16.5">
      <c r="A989" s="33"/>
      <c r="B989" s="33"/>
    </row>
    <row r="990" spans="1:2" ht="16.5">
      <c r="A990" s="33"/>
      <c r="B990" s="33"/>
    </row>
    <row r="991" spans="1:2" ht="16.5">
      <c r="A991" s="33"/>
      <c r="B991" s="33"/>
    </row>
    <row r="992" spans="1:2" ht="16.5">
      <c r="A992" s="33"/>
      <c r="B992" s="33"/>
    </row>
    <row r="993" spans="1:2" ht="16.5">
      <c r="A993" s="33"/>
      <c r="B993" s="33"/>
    </row>
    <row r="994" spans="1:2" ht="16.5">
      <c r="A994" s="33"/>
      <c r="B994" s="33"/>
    </row>
    <row r="995" spans="1:2" ht="16.5">
      <c r="A995" s="33"/>
      <c r="B995" s="33"/>
    </row>
    <row r="996" spans="1:2" ht="16.5">
      <c r="A996" s="33"/>
      <c r="B996" s="33"/>
    </row>
    <row r="997" spans="1:2" ht="16.5">
      <c r="A997" s="33"/>
      <c r="B997" s="33"/>
    </row>
    <row r="998" spans="1:2" ht="16.5">
      <c r="A998" s="33"/>
      <c r="B998" s="33"/>
    </row>
    <row r="999" spans="1:2" ht="16.5">
      <c r="A999" s="33"/>
      <c r="B999" s="33"/>
    </row>
    <row r="1000" spans="1:2" ht="16.5">
      <c r="A1000" s="33"/>
      <c r="B1000" s="33"/>
    </row>
    <row r="1001" spans="1:2" ht="16.5">
      <c r="A1001" s="33"/>
      <c r="B1001" s="33"/>
    </row>
    <row r="1002" spans="1:2" ht="16.5">
      <c r="A1002" s="33"/>
      <c r="B1002" s="33"/>
    </row>
    <row r="1003" spans="1:2" ht="16.5">
      <c r="A1003" s="33"/>
      <c r="B1003" s="33"/>
    </row>
    <row r="1004" spans="1:2" ht="16.5">
      <c r="A1004" s="33"/>
      <c r="B1004" s="33"/>
    </row>
    <row r="1005" spans="1:2" ht="16.5">
      <c r="A1005" s="33"/>
      <c r="B1005" s="33"/>
    </row>
    <row r="1006" spans="1:2" ht="16.5">
      <c r="A1006" s="33"/>
      <c r="B1006" s="33"/>
    </row>
    <row r="1007" spans="1:2" ht="16.5">
      <c r="A1007" s="33"/>
      <c r="B1007" s="33"/>
    </row>
    <row r="1008" spans="1:2" ht="16.5">
      <c r="A1008" s="33"/>
      <c r="B1008" s="33"/>
    </row>
    <row r="1009" spans="1:2" ht="16.5">
      <c r="A1009" s="33"/>
      <c r="B1009" s="33"/>
    </row>
    <row r="1010" spans="1:2" ht="16.5">
      <c r="A1010" s="33"/>
      <c r="B1010" s="33"/>
    </row>
    <row r="1011" spans="1:2" ht="16.5">
      <c r="A1011" s="33"/>
      <c r="B1011" s="33"/>
    </row>
    <row r="1012" spans="1:2" ht="16.5">
      <c r="A1012" s="33"/>
      <c r="B1012" s="33"/>
    </row>
    <row r="1013" spans="1:2" ht="16.5">
      <c r="A1013" s="33"/>
      <c r="B1013" s="33"/>
    </row>
    <row r="1014" spans="1:2" ht="16.5">
      <c r="A1014" s="33"/>
      <c r="B1014" s="33"/>
    </row>
    <row r="1015" spans="1:2" ht="16.5">
      <c r="A1015" s="33"/>
      <c r="B1015" s="33"/>
    </row>
    <row r="1016" spans="1:2" ht="16.5">
      <c r="A1016" s="33"/>
      <c r="B1016" s="33"/>
    </row>
    <row r="1017" spans="1:2" ht="16.5">
      <c r="A1017" s="33"/>
      <c r="B1017" s="33"/>
    </row>
    <row r="1018" spans="1:2" ht="16.5">
      <c r="A1018" s="33"/>
      <c r="B1018" s="33"/>
    </row>
    <row r="1019" spans="1:2" ht="16.5">
      <c r="A1019" s="33"/>
      <c r="B1019" s="33"/>
    </row>
    <row r="1020" spans="1:2" ht="16.5">
      <c r="A1020" s="33"/>
      <c r="B1020" s="33"/>
    </row>
    <row r="1021" spans="1:2" ht="16.5">
      <c r="A1021" s="33"/>
      <c r="B1021" s="33"/>
    </row>
    <row r="1022" spans="1:2" ht="16.5">
      <c r="A1022" s="33"/>
      <c r="B1022" s="33"/>
    </row>
    <row r="1023" spans="1:2" ht="16.5">
      <c r="A1023" s="33"/>
      <c r="B1023" s="33"/>
    </row>
    <row r="1024" spans="1:2" ht="16.5">
      <c r="A1024" s="33"/>
      <c r="B1024" s="33"/>
    </row>
    <row r="1025" spans="1:2" ht="16.5">
      <c r="A1025" s="33"/>
      <c r="B1025" s="33"/>
    </row>
    <row r="1026" spans="1:2" ht="16.5">
      <c r="A1026" s="33"/>
      <c r="B1026" s="33"/>
    </row>
    <row r="1027" spans="1:2" ht="16.5">
      <c r="A1027" s="33"/>
      <c r="B1027" s="33"/>
    </row>
    <row r="1028" spans="1:2" ht="16.5">
      <c r="A1028" s="33"/>
      <c r="B1028" s="33"/>
    </row>
    <row r="1029" spans="1:2" ht="16.5">
      <c r="A1029" s="33"/>
      <c r="B1029" s="33"/>
    </row>
    <row r="1030" spans="1:2" ht="16.5">
      <c r="A1030" s="33"/>
      <c r="B1030" s="33"/>
    </row>
    <row r="1031" spans="1:2" ht="16.5">
      <c r="A1031" s="33"/>
      <c r="B1031" s="33"/>
    </row>
    <row r="1032" spans="1:2" ht="16.5">
      <c r="A1032" s="33"/>
      <c r="B1032" s="33"/>
    </row>
    <row r="1033" spans="1:2" ht="16.5">
      <c r="A1033" s="33"/>
      <c r="B1033" s="33"/>
    </row>
    <row r="1034" spans="1:2" ht="16.5">
      <c r="A1034" s="33"/>
      <c r="B1034" s="33"/>
    </row>
    <row r="1035" spans="1:2" ht="16.5">
      <c r="A1035" s="33"/>
      <c r="B1035" s="33"/>
    </row>
    <row r="1036" spans="1:2" ht="16.5">
      <c r="A1036" s="33"/>
      <c r="B1036" s="33"/>
    </row>
    <row r="1037" spans="1:2" ht="16.5">
      <c r="A1037" s="33"/>
      <c r="B1037" s="33"/>
    </row>
    <row r="1038" spans="1:2" ht="16.5">
      <c r="A1038" s="33"/>
      <c r="B1038" s="33"/>
    </row>
    <row r="1039" spans="1:2" ht="16.5">
      <c r="A1039" s="33"/>
      <c r="B1039" s="33"/>
    </row>
    <row r="1040" spans="1:2" ht="16.5">
      <c r="A1040" s="33"/>
      <c r="B1040" s="33"/>
    </row>
    <row r="1041" spans="1:2" ht="16.5">
      <c r="A1041" s="33"/>
      <c r="B1041" s="33"/>
    </row>
    <row r="1042" spans="1:2" ht="16.5">
      <c r="A1042" s="33"/>
      <c r="B1042" s="33"/>
    </row>
    <row r="1043" spans="1:2" ht="16.5">
      <c r="A1043" s="33"/>
      <c r="B1043" s="33"/>
    </row>
    <row r="1044" spans="1:2" ht="16.5">
      <c r="A1044" s="33"/>
      <c r="B1044" s="33"/>
    </row>
    <row r="1045" spans="1:2" ht="16.5">
      <c r="A1045" s="33"/>
      <c r="B1045" s="33"/>
    </row>
    <row r="1046" spans="1:2" ht="16.5">
      <c r="A1046" s="33"/>
      <c r="B1046" s="33"/>
    </row>
    <row r="1047" spans="1:2" ht="16.5">
      <c r="A1047" s="33"/>
      <c r="B1047" s="33"/>
    </row>
    <row r="1048" spans="1:2" ht="16.5">
      <c r="A1048" s="33"/>
      <c r="B1048" s="33"/>
    </row>
    <row r="1049" spans="1:2" ht="16.5">
      <c r="A1049" s="33"/>
      <c r="B1049" s="33"/>
    </row>
    <row r="1050" spans="1:2" ht="16.5">
      <c r="A1050" s="33"/>
      <c r="B1050" s="33"/>
    </row>
    <row r="1051" spans="1:2" ht="16.5">
      <c r="A1051" s="33"/>
      <c r="B1051" s="33"/>
    </row>
    <row r="1052" spans="1:2" ht="16.5">
      <c r="A1052" s="33"/>
      <c r="B1052" s="33"/>
    </row>
    <row r="1053" spans="1:2" ht="16.5">
      <c r="A1053" s="33"/>
      <c r="B1053" s="33"/>
    </row>
    <row r="1054" spans="1:2" ht="16.5">
      <c r="A1054" s="33"/>
      <c r="B1054" s="33"/>
    </row>
    <row r="1055" spans="1:2" ht="16.5">
      <c r="A1055" s="33"/>
      <c r="B1055" s="33"/>
    </row>
    <row r="1056" spans="1:2" ht="16.5">
      <c r="A1056" s="33"/>
      <c r="B1056" s="33"/>
    </row>
    <row r="1057" spans="1:2" ht="16.5">
      <c r="A1057" s="33"/>
      <c r="B1057" s="33"/>
    </row>
    <row r="1058" spans="1:2" ht="16.5">
      <c r="A1058" s="33"/>
      <c r="B1058" s="33"/>
    </row>
    <row r="1059" spans="1:2" ht="16.5">
      <c r="A1059" s="33"/>
      <c r="B1059" s="33"/>
    </row>
    <row r="1060" spans="1:2" ht="16.5">
      <c r="A1060" s="33"/>
      <c r="B1060" s="33"/>
    </row>
    <row r="1061" spans="1:2" ht="16.5">
      <c r="A1061" s="33"/>
      <c r="B1061" s="33"/>
    </row>
    <row r="1062" spans="1:2" ht="16.5">
      <c r="A1062" s="33"/>
      <c r="B1062" s="33"/>
    </row>
    <row r="1063" spans="1:2" ht="16.5">
      <c r="A1063" s="33"/>
      <c r="B1063" s="33"/>
    </row>
    <row r="1064" spans="1:2" ht="16.5">
      <c r="A1064" s="33"/>
      <c r="B1064" s="33"/>
    </row>
    <row r="1065" spans="1:2" ht="16.5">
      <c r="A1065" s="33"/>
      <c r="B1065" s="33"/>
    </row>
    <row r="1066" spans="1:2" ht="16.5">
      <c r="A1066" s="33"/>
      <c r="B1066" s="33"/>
    </row>
    <row r="1067" spans="1:2" ht="16.5">
      <c r="A1067" s="33"/>
      <c r="B1067" s="33"/>
    </row>
    <row r="1068" spans="1:2" ht="16.5">
      <c r="A1068" s="33"/>
      <c r="B1068" s="33"/>
    </row>
    <row r="1069" spans="1:2" ht="16.5">
      <c r="A1069" s="33"/>
      <c r="B1069" s="33"/>
    </row>
    <row r="1070" spans="1:2" ht="16.5">
      <c r="A1070" s="33"/>
      <c r="B1070" s="33"/>
    </row>
    <row r="1071" spans="1:2" ht="16.5">
      <c r="A1071" s="33"/>
      <c r="B1071" s="33"/>
    </row>
    <row r="1072" spans="1:2" ht="16.5">
      <c r="A1072" s="33"/>
      <c r="B1072" s="33"/>
    </row>
    <row r="1073" spans="1:2" ht="16.5">
      <c r="A1073" s="33"/>
      <c r="B1073" s="33"/>
    </row>
    <row r="1074" spans="1:2" ht="16.5">
      <c r="A1074" s="33"/>
      <c r="B1074" s="33"/>
    </row>
    <row r="1075" spans="1:2" ht="16.5">
      <c r="A1075" s="33"/>
      <c r="B1075" s="33"/>
    </row>
    <row r="1076" spans="1:2" ht="16.5">
      <c r="A1076" s="33"/>
      <c r="B1076" s="33"/>
    </row>
    <row r="1077" spans="1:2" ht="16.5">
      <c r="A1077" s="33"/>
      <c r="B1077" s="33"/>
    </row>
    <row r="1078" spans="1:2" ht="16.5">
      <c r="A1078" s="33"/>
      <c r="B1078" s="33"/>
    </row>
    <row r="1079" spans="1:2" ht="16.5">
      <c r="A1079" s="33"/>
      <c r="B1079" s="33"/>
    </row>
    <row r="1080" spans="1:2" ht="16.5">
      <c r="A1080" s="33"/>
      <c r="B1080" s="33"/>
    </row>
    <row r="1081" spans="1:2" ht="16.5">
      <c r="A1081" s="33"/>
      <c r="B1081" s="33"/>
    </row>
    <row r="1082" spans="1:2" ht="16.5">
      <c r="A1082" s="33"/>
      <c r="B1082" s="33"/>
    </row>
    <row r="1083" spans="1:2" ht="16.5">
      <c r="A1083" s="33"/>
      <c r="B1083" s="33"/>
    </row>
    <row r="1084" spans="1:2" ht="16.5">
      <c r="A1084" s="33"/>
      <c r="B1084" s="33"/>
    </row>
    <row r="1085" spans="1:2" ht="16.5">
      <c r="A1085" s="33"/>
      <c r="B1085" s="33"/>
    </row>
    <row r="1086" spans="1:2" ht="16.5">
      <c r="A1086" s="33"/>
      <c r="B1086" s="33"/>
    </row>
    <row r="1087" spans="1:2" ht="16.5">
      <c r="A1087" s="33"/>
      <c r="B1087" s="33"/>
    </row>
    <row r="1088" spans="1:2" ht="16.5">
      <c r="A1088" s="33"/>
      <c r="B1088" s="33"/>
    </row>
    <row r="1089" spans="1:2" ht="16.5">
      <c r="A1089" s="33"/>
      <c r="B1089" s="33"/>
    </row>
    <row r="1090" spans="1:2" ht="16.5">
      <c r="A1090" s="33"/>
      <c r="B1090" s="33"/>
    </row>
    <row r="1091" spans="1:2" ht="16.5">
      <c r="A1091" s="33"/>
      <c r="B1091" s="33"/>
    </row>
    <row r="1092" spans="1:2" ht="16.5">
      <c r="A1092" s="33"/>
      <c r="B1092" s="33"/>
    </row>
    <row r="1093" spans="1:2" ht="16.5">
      <c r="A1093" s="33"/>
      <c r="B1093" s="33"/>
    </row>
    <row r="1094" spans="1:2" ht="16.5">
      <c r="A1094" s="33"/>
      <c r="B1094" s="33"/>
    </row>
    <row r="1095" spans="1:2" ht="16.5">
      <c r="A1095" s="33"/>
      <c r="B1095" s="33"/>
    </row>
    <row r="1096" spans="1:2" ht="16.5">
      <c r="A1096" s="33"/>
      <c r="B1096" s="33"/>
    </row>
    <row r="1097" spans="1:2" ht="16.5">
      <c r="A1097" s="33"/>
      <c r="B1097" s="33"/>
    </row>
    <row r="1098" spans="1:2" ht="16.5">
      <c r="A1098" s="33"/>
      <c r="B1098" s="33"/>
    </row>
    <row r="1099" spans="1:2" ht="16.5">
      <c r="A1099" s="33"/>
      <c r="B1099" s="33"/>
    </row>
    <row r="1100" spans="1:2" ht="16.5">
      <c r="A1100" s="33"/>
      <c r="B1100" s="33"/>
    </row>
    <row r="1101" spans="1:2" ht="16.5">
      <c r="A1101" s="33"/>
      <c r="B1101" s="33"/>
    </row>
    <row r="1102" spans="1:2" ht="16.5">
      <c r="A1102" s="33"/>
      <c r="B1102" s="33"/>
    </row>
    <row r="1103" spans="1:2" ht="16.5">
      <c r="A1103" s="33"/>
      <c r="B1103" s="33"/>
    </row>
    <row r="1104" spans="1:2" ht="16.5">
      <c r="A1104" s="33"/>
      <c r="B1104" s="33"/>
    </row>
    <row r="1105" spans="1:2" ht="16.5">
      <c r="A1105" s="33"/>
      <c r="B1105" s="33"/>
    </row>
    <row r="1106" spans="1:2" ht="16.5">
      <c r="A1106" s="33"/>
      <c r="B1106" s="33"/>
    </row>
    <row r="1107" spans="1:2" ht="16.5">
      <c r="A1107" s="33"/>
      <c r="B1107" s="33"/>
    </row>
    <row r="1108" spans="1:2" ht="16.5">
      <c r="A1108" s="33"/>
      <c r="B1108" s="33"/>
    </row>
    <row r="1109" spans="1:2" ht="16.5">
      <c r="A1109" s="33"/>
      <c r="B1109" s="33"/>
    </row>
    <row r="1110" spans="1:2" ht="16.5">
      <c r="A1110" s="33"/>
      <c r="B1110" s="33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topLeftCell="A10" zoomScale="85" zoomScaleSheetLayoutView="85" workbookViewId="0">
      <selection activeCell="M35" sqref="M35"/>
    </sheetView>
  </sheetViews>
  <sheetFormatPr defaultColWidth="5.625" defaultRowHeight="25.5"/>
  <cols>
    <col min="1" max="1" width="20.625" style="6" customWidth="1"/>
    <col min="2" max="2" width="20.25" style="6" customWidth="1"/>
    <col min="3" max="5" width="12" style="6" customWidth="1"/>
    <col min="6" max="8" width="8.5" style="6" customWidth="1"/>
    <col min="9" max="12" width="4.25" style="6" customWidth="1"/>
    <col min="13" max="13" width="4.75" style="6" customWidth="1"/>
    <col min="14" max="14" width="5.125" style="6" customWidth="1"/>
    <col min="15" max="31" width="4.625" style="6" customWidth="1"/>
    <col min="32" max="16384" width="5.625" style="6"/>
  </cols>
  <sheetData>
    <row r="1" spans="1:8">
      <c r="A1" s="195" t="s">
        <v>32</v>
      </c>
      <c r="B1" s="195"/>
      <c r="C1" s="195"/>
      <c r="D1" s="195"/>
      <c r="E1" s="195"/>
      <c r="F1" s="195"/>
      <c r="G1" s="195"/>
      <c r="H1" s="195"/>
    </row>
    <row r="2" spans="1:8" s="7" customFormat="1" ht="20.25">
      <c r="A2" s="12"/>
    </row>
    <row r="4" spans="1:8" ht="31.5">
      <c r="A4" s="6" t="s">
        <v>129</v>
      </c>
    </row>
    <row r="5" spans="1:8">
      <c r="A5"/>
    </row>
    <row r="20" spans="1:5">
      <c r="A20" s="6" t="s">
        <v>130</v>
      </c>
    </row>
    <row r="21" spans="1:5" ht="17.25" customHeight="1"/>
    <row r="22" spans="1:5">
      <c r="A22" s="196" t="s">
        <v>37</v>
      </c>
      <c r="B22" s="197"/>
      <c r="C22" s="27" t="s">
        <v>38</v>
      </c>
      <c r="D22" s="27" t="s">
        <v>39</v>
      </c>
      <c r="E22" s="27" t="s">
        <v>40</v>
      </c>
    </row>
    <row r="23" spans="1:5">
      <c r="A23" s="27" t="s">
        <v>41</v>
      </c>
      <c r="B23" s="28" t="s">
        <v>42</v>
      </c>
      <c r="C23" s="29">
        <v>8.27</v>
      </c>
      <c r="D23" s="30">
        <f>C23*25.4</f>
        <v>210.05799999999996</v>
      </c>
      <c r="E23" s="28" t="s">
        <v>33</v>
      </c>
    </row>
    <row r="24" spans="1:5">
      <c r="A24" s="27" t="s">
        <v>43</v>
      </c>
      <c r="B24" s="28" t="s">
        <v>44</v>
      </c>
      <c r="C24" s="29">
        <v>2.41</v>
      </c>
      <c r="D24" s="30">
        <f t="shared" ref="D24:D33" si="0">C24*25.4</f>
        <v>61.213999999999999</v>
      </c>
      <c r="E24" s="28" t="s">
        <v>33</v>
      </c>
    </row>
    <row r="25" spans="1:5">
      <c r="A25" s="27" t="s">
        <v>45</v>
      </c>
      <c r="B25" s="28" t="s">
        <v>46</v>
      </c>
      <c r="C25" s="29">
        <v>1.02</v>
      </c>
      <c r="D25" s="30">
        <f t="shared" si="0"/>
        <v>25.907999999999998</v>
      </c>
      <c r="E25" s="28" t="s">
        <v>34</v>
      </c>
    </row>
    <row r="26" spans="1:5">
      <c r="A26" s="27" t="s">
        <v>47</v>
      </c>
      <c r="B26" s="28" t="s">
        <v>48</v>
      </c>
      <c r="C26" s="29">
        <v>0.52</v>
      </c>
      <c r="D26" s="30">
        <f t="shared" si="0"/>
        <v>13.208</v>
      </c>
      <c r="E26" s="28" t="s">
        <v>34</v>
      </c>
    </row>
    <row r="27" spans="1:5">
      <c r="A27" s="27" t="s">
        <v>49</v>
      </c>
      <c r="B27" s="28" t="s">
        <v>50</v>
      </c>
      <c r="C27" s="29">
        <v>0.27</v>
      </c>
      <c r="D27" s="30">
        <f t="shared" si="0"/>
        <v>6.8579999999999997</v>
      </c>
      <c r="E27" s="28" t="s">
        <v>35</v>
      </c>
    </row>
    <row r="28" spans="1:5">
      <c r="A28" s="27" t="s">
        <v>51</v>
      </c>
      <c r="B28" s="28" t="s">
        <v>52</v>
      </c>
      <c r="C28" s="29">
        <v>0.17</v>
      </c>
      <c r="D28" s="30">
        <f t="shared" si="0"/>
        <v>4.3180000000000005</v>
      </c>
      <c r="E28" s="28" t="s">
        <v>35</v>
      </c>
    </row>
    <row r="29" spans="1:5">
      <c r="A29" s="27" t="s">
        <v>53</v>
      </c>
      <c r="B29" s="28" t="s">
        <v>54</v>
      </c>
      <c r="C29" s="29">
        <v>0.09</v>
      </c>
      <c r="D29" s="30">
        <f t="shared" si="0"/>
        <v>2.2859999999999996</v>
      </c>
      <c r="E29" s="28" t="s">
        <v>36</v>
      </c>
    </row>
    <row r="30" spans="1:5">
      <c r="A30" s="27" t="s">
        <v>55</v>
      </c>
      <c r="B30" s="28" t="s">
        <v>56</v>
      </c>
      <c r="C30" s="29">
        <v>0.06</v>
      </c>
      <c r="D30" s="30">
        <f t="shared" si="0"/>
        <v>1.5239999999999998</v>
      </c>
      <c r="E30" s="28" t="s">
        <v>36</v>
      </c>
    </row>
    <row r="31" spans="1:5">
      <c r="A31" s="27" t="s">
        <v>57</v>
      </c>
      <c r="B31" s="28" t="s">
        <v>58</v>
      </c>
      <c r="C31" s="29">
        <v>0.05</v>
      </c>
      <c r="D31" s="30">
        <f t="shared" si="0"/>
        <v>1.27</v>
      </c>
      <c r="E31" s="28" t="s">
        <v>36</v>
      </c>
    </row>
    <row r="32" spans="1:5">
      <c r="A32" s="27" t="s">
        <v>59</v>
      </c>
      <c r="B32" s="28" t="s">
        <v>60</v>
      </c>
      <c r="C32" s="29">
        <v>0.04</v>
      </c>
      <c r="D32" s="30">
        <f t="shared" si="0"/>
        <v>1.016</v>
      </c>
      <c r="E32" s="28" t="s">
        <v>36</v>
      </c>
    </row>
    <row r="33" spans="1:5">
      <c r="A33" s="27" t="s">
        <v>61</v>
      </c>
      <c r="B33" s="28" t="s">
        <v>62</v>
      </c>
      <c r="C33" s="29">
        <v>0.02</v>
      </c>
      <c r="D33" s="30">
        <f t="shared" si="0"/>
        <v>0.50800000000000001</v>
      </c>
      <c r="E33" s="28" t="s">
        <v>36</v>
      </c>
    </row>
    <row r="34" spans="1:5">
      <c r="A34" s="6" t="s">
        <v>28</v>
      </c>
    </row>
  </sheetData>
  <mergeCells count="2">
    <mergeCell ref="A1:H1"/>
    <mergeCell ref="A22:B2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="70" zoomScaleSheetLayoutView="70" workbookViewId="0">
      <selection activeCell="F5" sqref="F5"/>
    </sheetView>
  </sheetViews>
  <sheetFormatPr defaultColWidth="5.625" defaultRowHeight="17.25" customHeight="1"/>
  <cols>
    <col min="1" max="2" width="11.625" style="6" customWidth="1"/>
    <col min="3" max="3" width="107.375" style="6" customWidth="1"/>
    <col min="4" max="4" width="6.25" style="6" customWidth="1"/>
    <col min="5" max="5" width="4.25" style="6" customWidth="1"/>
    <col min="6" max="6" width="4.75" style="6" customWidth="1"/>
    <col min="7" max="7" width="5.125" style="6" customWidth="1"/>
    <col min="8" max="24" width="4.625" style="6" customWidth="1"/>
    <col min="25" max="16384" width="5.625" style="6"/>
  </cols>
  <sheetData>
    <row r="1" spans="1:4" ht="27.75" customHeight="1">
      <c r="A1" s="36" t="s">
        <v>111</v>
      </c>
    </row>
    <row r="2" spans="1:4" ht="27.75" customHeight="1">
      <c r="A2" s="36"/>
    </row>
    <row r="3" spans="1:4" s="2" customFormat="1" ht="40.5">
      <c r="A3" s="56" t="s">
        <v>96</v>
      </c>
      <c r="B3" s="56" t="s">
        <v>97</v>
      </c>
      <c r="C3" s="56" t="s">
        <v>98</v>
      </c>
      <c r="D3" s="57" t="s">
        <v>99</v>
      </c>
    </row>
    <row r="4" spans="1:4" ht="65.25" customHeight="1">
      <c r="A4" s="203" t="s">
        <v>76</v>
      </c>
      <c r="B4" s="204"/>
      <c r="C4" s="54" t="s">
        <v>77</v>
      </c>
      <c r="D4" s="55" t="s">
        <v>78</v>
      </c>
    </row>
    <row r="5" spans="1:4" ht="66.75" customHeight="1">
      <c r="A5" s="205" t="s">
        <v>9</v>
      </c>
      <c r="B5" s="206"/>
      <c r="C5" s="54" t="s">
        <v>79</v>
      </c>
      <c r="D5" s="55" t="s">
        <v>78</v>
      </c>
    </row>
    <row r="6" spans="1:4" ht="70.5" customHeight="1">
      <c r="A6" s="201" t="s">
        <v>10</v>
      </c>
      <c r="B6" s="202"/>
      <c r="C6" s="54" t="s">
        <v>80</v>
      </c>
      <c r="D6" s="55" t="s">
        <v>78</v>
      </c>
    </row>
    <row r="7" spans="1:4" ht="100.5" customHeight="1">
      <c r="A7" s="198" t="s">
        <v>81</v>
      </c>
      <c r="B7" s="53" t="s">
        <v>82</v>
      </c>
      <c r="C7" s="54" t="s">
        <v>83</v>
      </c>
      <c r="D7" s="55" t="s">
        <v>78</v>
      </c>
    </row>
    <row r="8" spans="1:4" ht="58.5" customHeight="1">
      <c r="A8" s="200"/>
      <c r="B8" s="53" t="s">
        <v>84</v>
      </c>
      <c r="C8" s="54" t="s">
        <v>85</v>
      </c>
      <c r="D8" s="55" t="s">
        <v>78</v>
      </c>
    </row>
    <row r="9" spans="1:4" ht="144.75" customHeight="1">
      <c r="A9" s="201" t="s">
        <v>86</v>
      </c>
      <c r="B9" s="202"/>
      <c r="C9" s="54" t="s">
        <v>87</v>
      </c>
      <c r="D9" s="55" t="s">
        <v>78</v>
      </c>
    </row>
    <row r="10" spans="1:4" ht="78.75" customHeight="1">
      <c r="A10" s="201" t="s">
        <v>15</v>
      </c>
      <c r="B10" s="202"/>
      <c r="C10" s="54" t="s">
        <v>88</v>
      </c>
      <c r="D10" s="55" t="s">
        <v>78</v>
      </c>
    </row>
    <row r="11" spans="1:4" ht="68.25" customHeight="1">
      <c r="A11" s="198" t="s">
        <v>89</v>
      </c>
      <c r="B11" s="53" t="s">
        <v>90</v>
      </c>
      <c r="C11" s="54" t="s">
        <v>91</v>
      </c>
      <c r="D11" s="55" t="s">
        <v>78</v>
      </c>
    </row>
    <row r="12" spans="1:4" ht="72.75" customHeight="1">
      <c r="A12" s="199"/>
      <c r="B12" s="53" t="s">
        <v>92</v>
      </c>
      <c r="C12" s="54" t="s">
        <v>93</v>
      </c>
      <c r="D12" s="55" t="s">
        <v>78</v>
      </c>
    </row>
    <row r="13" spans="1:4" ht="161.25" customHeight="1">
      <c r="A13" s="200"/>
      <c r="B13" s="53" t="s">
        <v>94</v>
      </c>
      <c r="C13" s="54" t="s">
        <v>95</v>
      </c>
      <c r="D13" s="55" t="s">
        <v>78</v>
      </c>
    </row>
  </sheetData>
  <mergeCells count="7">
    <mergeCell ref="A11:A13"/>
    <mergeCell ref="A7:A8"/>
    <mergeCell ref="A10:B10"/>
    <mergeCell ref="A9:B9"/>
    <mergeCell ref="A4:B4"/>
    <mergeCell ref="A5:B5"/>
    <mergeCell ref="A6:B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85" zoomScaleSheetLayoutView="100" workbookViewId="0">
      <selection activeCell="N23" sqref="N23"/>
    </sheetView>
  </sheetViews>
  <sheetFormatPr defaultRowHeight="16.5"/>
  <sheetData>
    <row r="1" spans="1:1" ht="25.5">
      <c r="A1" s="36" t="s">
        <v>112</v>
      </c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4</vt:i4>
      </vt:variant>
    </vt:vector>
  </HeadingPairs>
  <TitlesOfParts>
    <vt:vector size="13" baseType="lpstr">
      <vt:lpstr>표지</vt:lpstr>
      <vt:lpstr>&lt;참고&gt; 전산계산</vt:lpstr>
      <vt:lpstr>&lt;참고&gt; 전산계산_시설설계용량 산출</vt:lpstr>
      <vt:lpstr>첨부#1 물순환분담량원단위</vt:lpstr>
      <vt:lpstr>첨부#2 물순환관리 주제별 국가기초구역</vt:lpstr>
      <vt:lpstr>첨부#2.2 물순환관리 주제별 국가기초구역2</vt:lpstr>
      <vt:lpstr>첨부#3 토양투수능</vt:lpstr>
      <vt:lpstr>첨부#4 토지피복 구분</vt:lpstr>
      <vt:lpstr>첨부#5 저영향개발기법 단면도</vt:lpstr>
      <vt:lpstr>'&lt;참고&gt; 전산계산_시설설계용량 산출'!Print_Area</vt:lpstr>
      <vt:lpstr>'첨부#2 물순환관리 주제별 국가기초구역'!Print_Area</vt:lpstr>
      <vt:lpstr>'첨부#3 토양투수능'!Print_Area</vt:lpstr>
      <vt:lpstr>'첨부#2 물순환관리 주제별 국가기초구역'!Print_Titles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KISD</cp:lastModifiedBy>
  <cp:lastPrinted>2018-12-14T09:01:15Z</cp:lastPrinted>
  <dcterms:created xsi:type="dcterms:W3CDTF">2018-05-08T08:05:22Z</dcterms:created>
  <dcterms:modified xsi:type="dcterms:W3CDTF">2019-04-01T05:49:10Z</dcterms:modified>
</cp:coreProperties>
</file>